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2024/"/>
    </mc:Choice>
  </mc:AlternateContent>
  <xr:revisionPtr revIDLastSave="11454" documentId="8_{B87203D0-81C0-4B94-8FA8-04D2C53293E1}" xr6:coauthVersionLast="47" xr6:coauthVersionMax="47" xr10:uidLastSave="{05CC2EAC-275D-4AEA-94D7-E77BE6F2C3A8}"/>
  <bookViews>
    <workbookView xWindow="28680" yWindow="-120" windowWidth="51840" windowHeight="21240" activeTab="3" xr2:uid="{9C8EF5D5-B9FE-4BBD-ABA9-D920957BA511}"/>
  </bookViews>
  <sheets>
    <sheet name="Front page" sheetId="19" r:id="rId1"/>
    <sheet name="Contact info" sheetId="20" r:id="rId2"/>
    <sheet name="APM Definitions" sheetId="39" r:id="rId3"/>
    <sheet name="APM" sheetId="40" r:id="rId4"/>
  </sheets>
  <definedNames>
    <definedName name="_xlnm.Print_Area" localSheetId="3">APM!$A$1:$D$124</definedName>
    <definedName name="_xlnm.Print_Area" localSheetId="2">'APM Definitions'!$A$1:$B$24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0" l="1"/>
  <c r="D34" i="40" l="1"/>
  <c r="D64" i="40"/>
  <c r="C64" i="40"/>
  <c r="B64" i="40"/>
  <c r="D58" i="40"/>
  <c r="C58" i="40"/>
  <c r="B58" i="40"/>
  <c r="D52" i="40"/>
  <c r="C52" i="40"/>
  <c r="B52" i="40"/>
  <c r="D46" i="40"/>
  <c r="C46" i="40"/>
  <c r="B46" i="40"/>
  <c r="B40" i="40"/>
  <c r="C40" i="40"/>
  <c r="D40" i="40"/>
  <c r="C34" i="40" l="1"/>
  <c r="D118" i="40" l="1"/>
  <c r="C118" i="40" l="1"/>
  <c r="B118" i="40"/>
  <c r="B101" i="40" l="1"/>
  <c r="B105" i="40"/>
  <c r="B24" i="40"/>
  <c r="B6" i="40"/>
  <c r="B89" i="40"/>
  <c r="B20" i="40" l="1"/>
  <c r="B112" i="40"/>
  <c r="B14" i="40" l="1"/>
  <c r="B36" i="40"/>
  <c r="B68" i="40" s="1"/>
  <c r="B42" i="40"/>
  <c r="B48" i="40"/>
  <c r="B66" i="40"/>
  <c r="B54" i="40"/>
  <c r="B60" i="40"/>
  <c r="C66" i="40"/>
  <c r="C54" i="40"/>
  <c r="C60" i="40"/>
  <c r="C42" i="40"/>
  <c r="C36" i="40"/>
  <c r="B115" i="40"/>
  <c r="B116" i="40" s="1"/>
  <c r="C48" i="40"/>
  <c r="C68" i="40" l="1"/>
  <c r="B72" i="40"/>
  <c r="C70" i="40"/>
  <c r="C72" i="40"/>
  <c r="B69" i="40"/>
  <c r="B70" i="40"/>
  <c r="C69" i="40"/>
  <c r="B71" i="40"/>
  <c r="C71" i="40"/>
  <c r="B73" i="40" l="1"/>
  <c r="C73" i="40"/>
  <c r="B10" i="40" l="1"/>
  <c r="B110" i="40" s="1"/>
  <c r="B119" i="40" s="1"/>
  <c r="B77" i="40" l="1"/>
  <c r="B79" i="40" s="1"/>
  <c r="C105" i="40"/>
  <c r="C101" i="40"/>
  <c r="C77" i="40"/>
  <c r="C79" i="40" s="1"/>
  <c r="B120" i="40"/>
  <c r="C24" i="40" l="1"/>
  <c r="C6" i="40"/>
  <c r="C14" i="40" s="1"/>
  <c r="C83" i="40"/>
  <c r="C85" i="40" s="1"/>
  <c r="C20" i="40"/>
  <c r="B83" i="40"/>
  <c r="B85" i="40" s="1"/>
  <c r="B95" i="40"/>
  <c r="C89" i="40"/>
  <c r="D66" i="40"/>
  <c r="D48" i="40"/>
  <c r="D54" i="40"/>
  <c r="D60" i="40"/>
  <c r="D36" i="40"/>
  <c r="D42" i="40"/>
  <c r="D20" i="40"/>
  <c r="D24" i="40"/>
  <c r="D89" i="40"/>
  <c r="D101" i="40"/>
  <c r="D77" i="40"/>
  <c r="D79" i="40" s="1"/>
  <c r="D105" i="40"/>
  <c r="D83" i="40"/>
  <c r="D85" i="40" s="1"/>
  <c r="D6" i="40"/>
  <c r="D14" i="40" s="1"/>
  <c r="C112" i="40" l="1"/>
  <c r="C115" i="40" s="1"/>
  <c r="C116" i="40" s="1"/>
  <c r="C95" i="40"/>
  <c r="D95" i="40"/>
  <c r="D71" i="40"/>
  <c r="D68" i="40"/>
  <c r="D70" i="40"/>
  <c r="D72" i="40"/>
  <c r="D69" i="40"/>
  <c r="D112" i="40"/>
  <c r="D115" i="40" s="1"/>
  <c r="D116" i="40" s="1"/>
  <c r="D73" i="40" l="1"/>
  <c r="B30" i="40"/>
  <c r="C15" i="40" l="1"/>
  <c r="C16" i="40" s="1"/>
  <c r="D15" i="40"/>
  <c r="D16" i="40" s="1"/>
  <c r="C10" i="40"/>
  <c r="C110" i="40" s="1"/>
  <c r="C119" i="40" s="1"/>
  <c r="C120" i="40" s="1"/>
  <c r="C30" i="40" l="1"/>
  <c r="D30" i="40"/>
  <c r="B15" i="40" l="1"/>
  <c r="B16" i="40" s="1"/>
  <c r="D10" i="40"/>
  <c r="D110" i="40" s="1"/>
  <c r="D119" i="40" s="1"/>
  <c r="D120" i="40"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Kubekobling regnskap"/>
    <s v="[Kontoplan Ekstern].[Kontoplan Ekstern].[Nivå01].&amp;[170 - Resultat etter skatt].&amp;[125 - Resultat før skatt].&amp;[100 - Resultat før tap].&amp;[80 - Sum inntekter].&amp;[19 - Netto renteinntekter]"/>
    <s v="[Kontoplan Ekstern].[Kontoplan Ekstern].[Nivå01].&amp;[170 - Resultat etter skatt].&amp;[125 - Resultat før skatt].&amp;[100 - Resultat før tap].&amp;[95 - Sum driftskostnader]"/>
    <s v="[Kontoplan Ekstern].[Kontoplan Ekstern].[Nivå01].&amp;[170 - Resultat etter skatt].&amp;[125 - Resultat før skatt].&amp;[120 - Tap på utlån og garantier]"/>
    <s v="[Kontoplan Ekstern].[Kontoplan Ekstern].[Nivå01].&amp;[850 - Sum gjeld og egenkapital].&amp;[820 - Sum gjeld].&amp;[725 - Innskudd fra  kunder]"/>
    <s v="[Kontoplan Ekstern].[Kontoplan Ekstern].[Nivå01].&amp;[850 - Sum gjeld og egenkapital].&amp;[700 - Sum egenkapital].&amp;[610 - Aksjekapital]"/>
    <s v="[Kontoplan Ekstern].[Kontoplan Ekstern].[Nivå01].&amp;[850 - Sum gjeld og egenkapital].&amp;[700 - Sum egenkapital].&amp;[620 - Hybridkapital]"/>
    <s v="[Kontoplan Ekstern].[Kontoplan Ekstern].[Nivå01].&amp;[600 - Sum eiendeler].&amp;[525 - Netto utlån til kunder].&amp;[510 - Brutto utlån til kunder]"/>
    <s v="[Kontoplan Ekstern].[Kontoplan Ekstern].[Nivå01].&amp;[600 - Sum eiendeler]"/>
    <s v="[Kontoplan Ekstern].[Kontoplan Ekstern].[Nivå01].&amp;[170 - Resultat etter skatt]"/>
    <s v="[Kontoplan Ekstern].[Kontoplan Ekstern].[Nivå01].&amp;[850 - Sum gjeld og egenkapital].&amp;[700 - Sum egenkapital]"/>
    <s v="[Kontoplan Ekstern].[Kontoplan Ekstern].[Nivå01].&amp;[170 - Resultat etter skatt].&amp;[125 - Resultat før skatt].&amp;[100 - Resultat før tap].&amp;[80 - Sum inntekter]"/>
    <s v="{[Kontoplan Ekstern].[Kontoplan Ekstern].[All].[170 - Resultat etter skatt].[125 - Resultat før skatt].[100 - Resultat før tap].[80 - Sum inntekter].[30 - Netto provisjons- og andre inntekter],[Kontoplan Ekstern].[Kontoplan Ekstern].[All].[170 - Resultat etter skatt].[125 - Resultat før skatt].[100 - Resultat før tap].[80 - Sum inntekter].[19 - Netto renteinntekter]}"/>
    <s v="[Kontoplan Ekstern].[Kontoplan Ekstern].[Nivå01].&amp;[850 - Sum gjeld og egenkapital].&amp;[700 - Sum egenkapital].&amp;[645 - Annen Egenkapital].&amp;[28492 EGNE AKSJER  PÅL]"/>
    <s v="[Measures].[Antall Dager]"/>
    <s v="0"/>
    <s v="[Measures].[Antall Dager HiÅ]"/>
    <s v="[Measures].[Antall Dager i år]"/>
    <s v="[Tid].[ÅrKvartalMnd].[Kvartal].&amp;[Q1-23]"/>
    <s v="[Tid].[ÅrMnd].[År].&amp;[2023]"/>
    <s v="{[Kontoplan Ekstern].[Kontoplan Ekstern].[Nivå01].&amp;[850 - Sum gjeld og egenkapital].[700 - Sum egenkapital].[645 - Annen Egenkapital].[28457 FONDSOBLIGASJON RENTER],[Kontoplan Ekstern].[Kontoplan Ekstern].[Nivå01].&amp;[850 - Sum gjeld og egenkapital].[700 - Sum egenkapital].[645 - Annen Egenkapital].[27129 PÅL. RENTER FONDSOBL EK],[Kontoplan Ekstern].[Kontoplan Ekstern].[All].[850 - Sum gjeld og egenkapital].[700 - Sum egenkapital].[645 - Annen Egenkapital].[28459 FONDSOBLIGASJON RENTER TILBAKEKJØP]}"/>
    <s v="[Tid].[ÅrKvartalMnd].[Kvartal].&amp;[Q1-24]"/>
    <s v="[Tid].[ÅrMnd].[År].&amp;[2024]"/>
  </metadataStrings>
  <mdxMetadata count="26">
    <mdx n="0" f="m">
      <t c="1">
        <n x="1"/>
      </t>
    </mdx>
    <mdx n="0" f="m">
      <t c="1">
        <n x="2"/>
      </t>
    </mdx>
    <mdx n="0" f="m">
      <t c="1">
        <n x="3"/>
      </t>
    </mdx>
    <mdx n="0" f="m">
      <t c="1">
        <n x="4"/>
      </t>
    </mdx>
    <mdx n="0" f="m">
      <t c="1">
        <n x="5"/>
      </t>
    </mdx>
    <mdx n="0" f="m">
      <t c="1">
        <n x="6"/>
      </t>
    </mdx>
    <mdx n="0" f="m">
      <t c="1">
        <n x="7"/>
      </t>
    </mdx>
    <mdx n="0" f="m">
      <t c="1">
        <n x="8"/>
      </t>
    </mdx>
    <mdx n="0" f="m">
      <t c="1">
        <n x="9"/>
      </t>
    </mdx>
    <mdx n="0" f="m">
      <t c="1">
        <n x="10"/>
      </t>
    </mdx>
    <mdx n="0" f="m">
      <t c="1">
        <n x="11"/>
      </t>
    </mdx>
    <mdx n="0" f="s">
      <ms ns="12" c="0"/>
    </mdx>
    <mdx n="0" f="m">
      <t c="1">
        <n x="13"/>
      </t>
    </mdx>
    <mdx n="0" f="m">
      <t c="1">
        <n x="14"/>
      </t>
    </mdx>
    <mdx n="0" f="m">
      <t c="1">
        <n x="16"/>
      </t>
    </mdx>
    <mdx n="0" f="m">
      <t c="1">
        <n x="17"/>
      </t>
    </mdx>
    <mdx n="0" f="m">
      <t c="1">
        <n x="19"/>
      </t>
    </mdx>
    <mdx n="0" f="s">
      <ms ns="20" c="0"/>
    </mdx>
    <mdx n="0" f="v">
      <t c="2" si="15">
        <n x="21"/>
        <n x="17"/>
      </t>
    </mdx>
    <mdx n="0" f="v">
      <t c="2" si="15">
        <n x="21"/>
        <n x="14"/>
      </t>
    </mdx>
    <mdx n="0" f="m">
      <t c="1">
        <n x="22"/>
      </t>
    </mdx>
    <mdx n="0" f="v">
      <t c="2" si="15">
        <n x="18"/>
        <n x="14"/>
      </t>
    </mdx>
    <mdx n="0" f="v">
      <t c="2" si="15">
        <n x="18"/>
        <n x="17"/>
      </t>
    </mdx>
    <mdx n="0" f="v">
      <t c="2" si="15">
        <n x="21"/>
        <n x="16"/>
      </t>
    </mdx>
    <mdx n="0" f="v">
      <t c="2" si="15">
        <n x="18"/>
        <n x="16"/>
      </t>
    </mdx>
    <mdx n="0" f="v">
      <t c="2" si="15">
        <n x="19"/>
        <n x="16"/>
      </t>
    </mdx>
  </mdxMetadata>
  <valueMetadata count="26">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valueMetadata>
</metadata>
</file>

<file path=xl/sharedStrings.xml><?xml version="1.0" encoding="utf-8"?>
<sst xmlns="http://schemas.openxmlformats.org/spreadsheetml/2006/main" count="161" uniqueCount="141">
  <si>
    <t>Net interest income</t>
  </si>
  <si>
    <t>Profit after tax</t>
  </si>
  <si>
    <t>2023</t>
  </si>
  <si>
    <t>Total assets</t>
  </si>
  <si>
    <t>Total equity</t>
  </si>
  <si>
    <t>SpareBank 1 SR-Bank Group</t>
  </si>
  <si>
    <t xml:space="preserve">Contact information </t>
  </si>
  <si>
    <t>Group Management</t>
  </si>
  <si>
    <t>Benedicte Schilbred Fasmer, CEO</t>
  </si>
  <si>
    <t>benedicte.fasmer@sr-bank.no</t>
  </si>
  <si>
    <t xml:space="preserve"> +47 950 60 034</t>
  </si>
  <si>
    <t>Inge Reinertsen, CFO</t>
  </si>
  <si>
    <t>inge.reinertsen@sr-bank.no</t>
  </si>
  <si>
    <t xml:space="preserve"> +47 909 95 033</t>
  </si>
  <si>
    <t>For further information, please contact</t>
  </si>
  <si>
    <t>Morten Forgaard, Investor relations</t>
  </si>
  <si>
    <t>morten.forgaard@sr-bank.no</t>
  </si>
  <si>
    <t xml:space="preserve"> +47 916 21 425</t>
  </si>
  <si>
    <t>Address</t>
  </si>
  <si>
    <t xml:space="preserve">Post: </t>
  </si>
  <si>
    <t>Postboks 250</t>
  </si>
  <si>
    <t>4068 Stavanger</t>
  </si>
  <si>
    <t>Visiting address:</t>
  </si>
  <si>
    <t>Christen Tranes Gate 35</t>
  </si>
  <si>
    <t>Telephone number</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</si>
  <si>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</si>
  <si>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</si>
  <si>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</si>
  <si>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</si>
  <si>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</si>
  <si>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</si>
  <si>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</si>
  <si>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</si>
  <si>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Cost to income ratio Banking Group</t>
  </si>
  <si>
    <t xml:space="preserve">The cost to income ratio for the banking group equals the banking group’s total income less net income from financial investments divided by costs. The banking group includes SpareBank 1 SR-Bank (parent bank) and SR-Boligkreditt AS. </t>
  </si>
  <si>
    <t>Measures the group’s average profit from loans and deposits, calculated as net interest income as a percentage of average total assets.</t>
  </si>
  <si>
    <t>The lending margin provides information about the group’s net interest income by measuring the interest margin relative to the 3-month money market rate. The lending margin is calculated as net interest income on loans, less interest costs equivalent to the 3-month money market rate, divided by the average lending for the period.</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</si>
  <si>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</si>
  <si>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</si>
  <si>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Growth in loans over last 12 months</t>
  </si>
  <si>
    <t>Information about the activity and growth in the group’s lending activities.  This key figure is calculated as gross loans at the end of the period less gross loans at the start of the period, divided by gross loans at the start of the period.</t>
  </si>
  <si>
    <t>Growth in deposits over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</si>
  <si>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</si>
  <si>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 to loan ratio</t>
  </si>
  <si>
    <t>Provides relevant information about the group’s liquidity and is calculated as deposits from customers divided by total loans to customers at the end of the period.</t>
  </si>
  <si>
    <t>Impairments on loans and financial commitments and loans and financial commitments in Stage 2 and Stage 3</t>
  </si>
  <si>
    <t>Impairment ratio, annualized</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</si>
  <si>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annualized.</t>
  </si>
  <si>
    <t xml:space="preserve">Provides relevant information about the bank’s credit exposure. Calculated as loans and financial commitments in Stage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t>
  </si>
  <si>
    <t xml:space="preserve">Provides relevant information about the bank’s credit exposure. Calculated as loans and financial commitments in Stage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t>
  </si>
  <si>
    <t>SpareBank 1 SR-Bank share</t>
  </si>
  <si>
    <t>This key figure provides information about the value of the book equity per share and a basis for assessing the reasonableness of the share price. Calculated as equity at the end of the period divided by the number of shares.</t>
  </si>
  <si>
    <t>Earnings per share compared to the share price at the relevant time, which provides a basis for assessing the reasonableness of the share price. Calculated as the share price divided by the annualized earnings per share.</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</si>
  <si>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</si>
  <si>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</si>
  <si>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YTD January-March</t>
  </si>
  <si>
    <t>Full year</t>
  </si>
  <si>
    <t>2024</t>
  </si>
  <si>
    <t>Interest on hybridcapital</t>
  </si>
  <si>
    <t>Profit after tax excl. interests on hybridcapital</t>
  </si>
  <si>
    <t>Hybridcapital</t>
  </si>
  <si>
    <t>Equity excl. Hybridcapital</t>
  </si>
  <si>
    <t>Average equity excl. Hybridcapital</t>
  </si>
  <si>
    <t>Annualized profit after tax excl. interests on hybridcapital</t>
  </si>
  <si>
    <t>Average equity excl. hybridcapital</t>
  </si>
  <si>
    <t>Total operating costs</t>
  </si>
  <si>
    <t>Net income</t>
  </si>
  <si>
    <t>Cost to income ratio Group</t>
  </si>
  <si>
    <t>Net income excl. income on financial investments</t>
  </si>
  <si>
    <t>Average total assets</t>
  </si>
  <si>
    <t>Average net interest margin</t>
  </si>
  <si>
    <t>Interest receipts from lending to corporate market</t>
  </si>
  <si>
    <t xml:space="preserve">3 month money market rate </t>
  </si>
  <si>
    <t xml:space="preserve">Interest margin lending to corporate market </t>
  </si>
  <si>
    <t>Average lending volume corporate market</t>
  </si>
  <si>
    <t>Net lending margins corporate market</t>
  </si>
  <si>
    <t>Interest receipts from lending to SME &amp; agriculture</t>
  </si>
  <si>
    <t>Interest margin lending to  SME &amp; agriculture</t>
  </si>
  <si>
    <t>Average lending volume  SME &amp; agriculture</t>
  </si>
  <si>
    <t>Net lending margins  SME &amp; agriculture</t>
  </si>
  <si>
    <t>Interest receipts from lending to retail market incl. Loans to employees</t>
  </si>
  <si>
    <t>Interest margin lending to retail market incl. Loans to employees</t>
  </si>
  <si>
    <t>Average lending volume retail market incl. Loans to employees</t>
  </si>
  <si>
    <t>Net lending margin retail market incl. Loans to employees</t>
  </si>
  <si>
    <t>Interest payments on deposits from corporate market</t>
  </si>
  <si>
    <t xml:space="preserve">Interest margin on deposits corporate market </t>
  </si>
  <si>
    <t>Average volume deposits corporate market</t>
  </si>
  <si>
    <t>Net margin on deposits corporate market</t>
  </si>
  <si>
    <t>Interest payments on deposits from  SME &amp; agriculture</t>
  </si>
  <si>
    <t>Interest margin on deposits  SME &amp; agriculture</t>
  </si>
  <si>
    <t>Average volume deposits  SME &amp; agriculture</t>
  </si>
  <si>
    <t>Net margin on deposits  SME &amp; agriculture</t>
  </si>
  <si>
    <t xml:space="preserve">Interests on deposits retail market </t>
  </si>
  <si>
    <t>Interest margin on deposits retail market</t>
  </si>
  <si>
    <t>Average volume deposits retail market</t>
  </si>
  <si>
    <t>Net margin on deposits retail market</t>
  </si>
  <si>
    <t>Combined weighted average margin for lending and deposits - corporate market</t>
  </si>
  <si>
    <t>Combined weighted average margin for lending and deposits - SME &amp; agriculture</t>
  </si>
  <si>
    <t>Combined weighted average margin for lending and deposits - retail market incl. Loans to employees</t>
  </si>
  <si>
    <t>Average margin for lending to customers - Group</t>
  </si>
  <si>
    <t>Average margin for deposits from customers - Group</t>
  </si>
  <si>
    <t>Combined weighted average spread for lending and deposits - Group</t>
  </si>
  <si>
    <t>Gross loans to customers end of period</t>
  </si>
  <si>
    <t>Gross loans to customers end of period previous year</t>
  </si>
  <si>
    <t>Lending growth</t>
  </si>
  <si>
    <t>Deposit from customers end of period</t>
  </si>
  <si>
    <t>Deposits from customers end of period previous year</t>
  </si>
  <si>
    <t xml:space="preserve">Growth in deposits </t>
  </si>
  <si>
    <t>Deposit from customers</t>
  </si>
  <si>
    <t>Gross loans to customers</t>
  </si>
  <si>
    <t>Impairments on loans and financial commitments</t>
  </si>
  <si>
    <t>Annualized Impairments on loans and financial commitments</t>
  </si>
  <si>
    <t>Average gross lending to customers</t>
  </si>
  <si>
    <t>Financial commitments</t>
  </si>
  <si>
    <t>Loans in Stage 2</t>
  </si>
  <si>
    <t>Financial commitments in Stage 2</t>
  </si>
  <si>
    <t>Loans and financial commitments in Stage 2 in % of gross loans and financial commitments to customers</t>
  </si>
  <si>
    <t xml:space="preserve">Loans in Stage 3  </t>
  </si>
  <si>
    <t>Financial commitments in Stage 3</t>
  </si>
  <si>
    <t>Loans and financial commitments in Stage 3 in % of gross loans and financial commitments to customers</t>
  </si>
  <si>
    <t>Number of share issued, millions</t>
  </si>
  <si>
    <t>Shares hold by the Group</t>
  </si>
  <si>
    <t>Outstanding shares</t>
  </si>
  <si>
    <t>Book equity per share (including dividends) (group)</t>
  </si>
  <si>
    <t xml:space="preserve">Earnings per share, NOK </t>
  </si>
  <si>
    <t>Market price</t>
  </si>
  <si>
    <t xml:space="preserve">Annualized earnings per share, NOK </t>
  </si>
  <si>
    <t>Price / Earnings per share</t>
  </si>
  <si>
    <t xml:space="preserve">Price / Book equity </t>
  </si>
  <si>
    <t>Days in the year</t>
  </si>
  <si>
    <t>Days in the quarter</t>
  </si>
  <si>
    <t>Number of days YTD</t>
  </si>
  <si>
    <t>APM</t>
  </si>
  <si>
    <t>First quarter 2024</t>
  </si>
  <si>
    <t xml:space="preserve"> +47 915 02 002</t>
  </si>
  <si>
    <t>Combined weighted average interest margin</t>
  </si>
  <si>
    <t>Combined weighted average interest margin for lending to and deposits from customers is calculated as: Total margin income on loans and deposits relative to total average performing loans and deposits.</t>
  </si>
  <si>
    <t>Net lending margin corporate market, SME &amp; agriculture and retail market</t>
  </si>
  <si>
    <t>Net deposit margin corporate market, SME &amp; agriculture and retail market</t>
  </si>
  <si>
    <t>Price/Book equity</t>
  </si>
  <si>
    <t>Price/Earnings per share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</si>
</sst>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
    <numFmt numFmtId="166" formatCode="_(* #,##0_);_(* \(#,##0\);_(* &quot; - &quot;_);_(@_)"/>
    <numFmt numFmtId="167" formatCode="_ * #,##0_ ;_ * \-#,##0_ ;_ * &quot;0&quot;_ ;_ @_ "/>
    <numFmt numFmtId="168" formatCode="_-* #,##0.0_-;\-* #,##0.0_-;_-* &quot;-&quot;??_-;_-@_-"/>
  </numFmts>
  <fonts count="28">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name val="Arial"/>
      <family val="2"/>
    </font>
    <font>
      <sz val="11"/>
      <color theme="1" tint="4.9989318521683403E-2"/>
      <name val="Calibri"/>
      <family val="2"/>
      <scheme val="minor"/>
    </font>
    <font>
      <sz val="11"/>
      <name val="Calibri"/>
      <family val="2"/>
      <scheme val="minor"/>
    </font>
    <font>
      <b/>
      <sz val="11"/>
      <name val="Calibri"/>
      <family val="2"/>
      <scheme val="minor"/>
    </font>
    <font>
      <u/>
      <sz val="14"/>
      <color theme="1"/>
      <name val="Calibri"/>
      <family val="2"/>
      <scheme val="minor"/>
    </font>
    <font>
      <sz val="12"/>
      <color indexed="8"/>
      <name val="Gill Sans"/>
    </font>
    <font>
      <b/>
      <sz val="11"/>
      <color rgb="FF003296"/>
      <name val="Calibri"/>
      <family val="2"/>
      <scheme val="minor"/>
    </font>
    <font>
      <sz val="18"/>
      <color rgb="FF003296"/>
      <name val="Calibri"/>
      <family val="2"/>
      <scheme val="minor"/>
    </font>
    <font>
      <u/>
      <sz val="11"/>
      <color rgb="FF003296"/>
      <name val="Calibri"/>
      <family val="2"/>
      <scheme val="minor"/>
    </font>
    <font>
      <sz val="16"/>
      <color rgb="FF003296"/>
      <name val="Calibri"/>
      <family val="2"/>
      <scheme val="minor"/>
    </font>
    <font>
      <u/>
      <sz val="10.1"/>
      <color indexed="12"/>
      <name val="Arial"/>
      <family val="2"/>
    </font>
    <font>
      <sz val="11"/>
      <color rgb="FFFF0000"/>
      <name val="Calibri"/>
      <family val="2"/>
      <scheme val="minor"/>
    </font>
    <font>
      <b/>
      <sz val="11"/>
      <color theme="0"/>
      <name val="Calibri"/>
      <family val="2"/>
      <scheme val="minor"/>
    </font>
    <font>
      <b/>
      <sz val="28"/>
      <color theme="0"/>
      <name val="Calibri"/>
      <family val="2"/>
      <scheme val="minor"/>
    </font>
    <font>
      <b/>
      <sz val="36"/>
      <color theme="0"/>
      <name val="Calibri"/>
      <family val="2"/>
      <scheme val="minor"/>
    </font>
    <font>
      <b/>
      <sz val="16"/>
      <color theme="0"/>
      <name val="Calibri"/>
      <family val="2"/>
      <scheme val="minor"/>
    </font>
    <font>
      <b/>
      <sz val="14"/>
      <color theme="1"/>
      <name val="Calibri"/>
      <family val="2"/>
      <scheme val="minor"/>
    </font>
    <font>
      <b/>
      <i/>
      <sz val="11"/>
      <name val="Calibri"/>
      <family val="2"/>
      <scheme val="minor"/>
    </font>
    <font>
      <b/>
      <sz val="11"/>
      <color theme="1" tint="4.9989318521683403E-2"/>
      <name val="Calibri"/>
      <family val="2"/>
      <scheme val="minor"/>
    </font>
    <font>
      <i/>
      <sz val="11"/>
      <color rgb="FFFF0000"/>
      <name val="Calibri"/>
      <family val="2"/>
      <scheme val="minor"/>
    </font>
    <font>
      <b/>
      <sz val="11"/>
      <color rgb="FFFF0000"/>
      <name val="Calibri"/>
      <family val="2"/>
      <scheme val="minor"/>
    </font>
    <font>
      <b/>
      <sz val="8"/>
      <color rgb="FFFF0000"/>
      <name val="Arial"/>
      <family val="2"/>
    </font>
    <font>
      <b/>
      <sz val="8"/>
      <name val="Arial"/>
      <family val="2"/>
    </font>
    <font>
      <sz val="11"/>
      <color rgb="FF003296"/>
      <name val="Calibri"/>
      <family val="2"/>
      <scheme val="minor"/>
    </font>
  </fonts>
  <fills count="6">
    <fill>
      <patternFill patternType="none"/>
    </fill>
    <fill>
      <patternFill patternType="gray125"/>
    </fill>
    <fill>
      <patternFill patternType="solid">
        <fgColor rgb="FFCCECFF"/>
        <bgColor indexed="64"/>
      </patternFill>
    </fill>
    <fill>
      <patternFill patternType="solid">
        <fgColor rgb="FF002060"/>
        <bgColor indexed="64"/>
      </patternFill>
    </fill>
    <fill>
      <patternFill patternType="solid">
        <fgColor rgb="FF92D050"/>
        <bgColor indexed="64"/>
      </patternFill>
    </fill>
    <fill>
      <patternFill patternType="solid">
        <fgColor rgb="FF002060"/>
        <bgColor theme="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theme="1"/>
      </top>
      <bottom style="medium">
        <color theme="1"/>
      </bottom>
      <diagonal/>
    </border>
  </borders>
  <cellStyleXfs count="10">
    <xf numFmtId="0" fontId="0" fillId="0" borderId="0"/>
    <xf numFmtId="43" fontId="1" fillId="0" borderId="0" applyFont="0" applyFill="0" applyBorder="0" applyAlignment="0" applyProtection="0"/>
    <xf numFmtId="0" fontId="3" fillId="0" borderId="0" applyFill="0" applyBorder="0">
      <alignment horizontal="left" vertical="top"/>
    </xf>
    <xf numFmtId="0" fontId="4" fillId="0" borderId="0" applyProtection="0"/>
    <xf numFmtId="9" fontId="1" fillId="0" borderId="0" applyFont="0" applyFill="0" applyBorder="0" applyAlignment="0" applyProtection="0"/>
    <xf numFmtId="166" fontId="3" fillId="0" borderId="0" applyFill="0" applyBorder="0">
      <alignment horizontal="right" vertical="top"/>
    </xf>
    <xf numFmtId="0" fontId="4" fillId="0" borderId="0" applyProtection="0"/>
    <xf numFmtId="3" fontId="9" fillId="0" borderId="0"/>
    <xf numFmtId="0" fontId="14" fillId="0" borderId="0" applyNumberFormat="0" applyFill="0" applyBorder="0" applyAlignment="0" applyProtection="0">
      <alignment vertical="top"/>
      <protection locked="0"/>
    </xf>
    <xf numFmtId="0" fontId="4" fillId="0" borderId="0" applyProtection="0"/>
  </cellStyleXfs>
  <cellXfs count="122">
    <xf numFmtId="0" fontId="0" fillId="0" borderId="0" xfId="0"/>
    <xf numFmtId="164" fontId="0" fillId="0" borderId="0" xfId="1" applyNumberFormat="1" applyFont="1"/>
    <xf numFmtId="0" fontId="2" fillId="0" borderId="0" xfId="0" applyFont="1"/>
    <xf numFmtId="0" fontId="0" fillId="0" borderId="2" xfId="0" applyBorder="1"/>
    <xf numFmtId="0" fontId="0" fillId="0" borderId="3" xfId="0" applyBorder="1"/>
    <xf numFmtId="43" fontId="0" fillId="0" borderId="0" xfId="1" applyFont="1"/>
    <xf numFmtId="0" fontId="7" fillId="0" borderId="0" xfId="0" applyFont="1"/>
    <xf numFmtId="0" fontId="6" fillId="0" borderId="0" xfId="0" applyFont="1"/>
    <xf numFmtId="0" fontId="6" fillId="0" borderId="0" xfId="0" applyFont="1" applyAlignment="1">
      <alignment wrapText="1"/>
    </xf>
    <xf numFmtId="164" fontId="0" fillId="0" borderId="0" xfId="0" applyNumberFormat="1"/>
    <xf numFmtId="164" fontId="0" fillId="0" borderId="0" xfId="1" applyNumberFormat="1" applyFont="1" applyBorder="1"/>
    <xf numFmtId="164" fontId="0" fillId="0" borderId="0" xfId="1" applyNumberFormat="1" applyFont="1" applyFill="1" applyBorder="1"/>
    <xf numFmtId="164" fontId="0" fillId="0" borderId="0" xfId="1" applyNumberFormat="1" applyFont="1" applyFill="1"/>
    <xf numFmtId="43" fontId="0" fillId="0" borderId="0" xfId="1" applyFont="1" applyFill="1"/>
    <xf numFmtId="0" fontId="10" fillId="0" borderId="0" xfId="0" applyFont="1"/>
    <xf numFmtId="0" fontId="11" fillId="0" borderId="3" xfId="0" applyFont="1" applyBorder="1"/>
    <xf numFmtId="0" fontId="12" fillId="0" borderId="0" xfId="0" applyFont="1"/>
    <xf numFmtId="0" fontId="13" fillId="0" borderId="3" xfId="0" applyFont="1" applyBorder="1"/>
    <xf numFmtId="10" fontId="2" fillId="2" borderId="1" xfId="4" applyNumberFormat="1" applyFont="1" applyFill="1" applyBorder="1"/>
    <xf numFmtId="14" fontId="0" fillId="0" borderId="0" xfId="0" applyNumberFormat="1" applyAlignment="1">
      <alignment horizontal="left"/>
    </xf>
    <xf numFmtId="10" fontId="2" fillId="0" borderId="0" xfId="4" applyNumberFormat="1" applyFont="1" applyFill="1" applyBorder="1"/>
    <xf numFmtId="43" fontId="6" fillId="0" borderId="0" xfId="1" applyFont="1" applyFill="1" applyBorder="1"/>
    <xf numFmtId="0" fontId="10" fillId="0" borderId="3" xfId="0" applyFont="1" applyBorder="1"/>
    <xf numFmtId="43" fontId="0" fillId="0" borderId="0" xfId="0" applyNumberFormat="1"/>
    <xf numFmtId="0" fontId="15" fillId="0" borderId="0" xfId="0" applyFont="1"/>
    <xf numFmtId="0" fontId="6" fillId="0" borderId="0" xfId="0" applyFont="1" applyAlignment="1">
      <alignment horizontal="left"/>
    </xf>
    <xf numFmtId="167" fontId="0" fillId="0" borderId="0" xfId="0" applyNumberFormat="1"/>
    <xf numFmtId="167" fontId="0" fillId="0" borderId="0" xfId="1" applyNumberFormat="1" applyFont="1"/>
    <xf numFmtId="167" fontId="0" fillId="0" borderId="0" xfId="1" applyNumberFormat="1" applyFont="1" applyBorder="1"/>
    <xf numFmtId="0" fontId="0" fillId="3" borderId="0" xfId="0" applyFill="1"/>
    <xf numFmtId="0" fontId="16" fillId="3" borderId="0" xfId="0" applyFont="1" applyFill="1"/>
    <xf numFmtId="0" fontId="16" fillId="3" borderId="0" xfId="0" applyFont="1" applyFill="1" applyAlignment="1">
      <alignment horizontal="center" vertical="center"/>
    </xf>
    <xf numFmtId="0" fontId="0" fillId="0" borderId="0" xfId="1" applyNumberFormat="1" applyFont="1"/>
    <xf numFmtId="167" fontId="6" fillId="0" borderId="0" xfId="1" applyNumberFormat="1" applyFont="1" applyFill="1" applyBorder="1"/>
    <xf numFmtId="0" fontId="20" fillId="0" borderId="0" xfId="0" applyFont="1"/>
    <xf numFmtId="0" fontId="6"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21" fillId="0" borderId="0" xfId="0" applyFont="1"/>
    <xf numFmtId="0" fontId="22" fillId="0" borderId="0" xfId="0" applyFont="1"/>
    <xf numFmtId="0" fontId="6" fillId="0" borderId="0" xfId="0" applyFont="1" applyAlignment="1">
      <alignment vertical="center"/>
    </xf>
    <xf numFmtId="0" fontId="5" fillId="0" borderId="0" xfId="0" applyFont="1"/>
    <xf numFmtId="0" fontId="5" fillId="0" borderId="0" xfId="0" applyFont="1" applyAlignment="1">
      <alignment horizontal="left" wrapText="1"/>
    </xf>
    <xf numFmtId="0" fontId="0" fillId="0" borderId="0" xfId="0" applyAlignment="1">
      <alignment wrapText="1"/>
    </xf>
    <xf numFmtId="168" fontId="0" fillId="0" borderId="0" xfId="1" applyNumberFormat="1" applyFont="1"/>
    <xf numFmtId="165" fontId="0" fillId="0" borderId="0" xfId="1" applyNumberFormat="1" applyFont="1"/>
    <xf numFmtId="10" fontId="7" fillId="0" borderId="0" xfId="4" applyNumberFormat="1" applyFont="1" applyFill="1" applyBorder="1"/>
    <xf numFmtId="164" fontId="6" fillId="0" borderId="0" xfId="1" applyNumberFormat="1" applyFont="1" applyFill="1" applyBorder="1"/>
    <xf numFmtId="165" fontId="2" fillId="0" borderId="0" xfId="4" applyNumberFormat="1" applyFont="1" applyFill="1" applyBorder="1"/>
    <xf numFmtId="165" fontId="7" fillId="0" borderId="0" xfId="4" applyNumberFormat="1" applyFont="1" applyFill="1" applyBorder="1"/>
    <xf numFmtId="43" fontId="0" fillId="0" borderId="0" xfId="1" applyFont="1" applyBorder="1"/>
    <xf numFmtId="43" fontId="1" fillId="0" borderId="0" xfId="1" applyFont="1" applyBorder="1"/>
    <xf numFmtId="10" fontId="25" fillId="0" borderId="0" xfId="4" applyNumberFormat="1" applyFont="1" applyFill="1" applyBorder="1"/>
    <xf numFmtId="10" fontId="26" fillId="0" borderId="0" xfId="4" applyNumberFormat="1" applyFont="1" applyFill="1" applyBorder="1"/>
    <xf numFmtId="43" fontId="6" fillId="0" borderId="0" xfId="1" applyFont="1" applyBorder="1"/>
    <xf numFmtId="164" fontId="1" fillId="0" borderId="0" xfId="1" applyNumberFormat="1" applyFont="1" applyFill="1" applyBorder="1"/>
    <xf numFmtId="164" fontId="0" fillId="0" borderId="2" xfId="0" applyNumberFormat="1" applyBorder="1"/>
    <xf numFmtId="164" fontId="0" fillId="0" borderId="2" xfId="1" applyNumberFormat="1" applyFont="1" applyBorder="1"/>
    <xf numFmtId="0" fontId="0" fillId="4" borderId="0" xfId="0" applyFill="1"/>
    <xf numFmtId="14" fontId="7" fillId="0" borderId="0" xfId="0" applyNumberFormat="1" applyFont="1" applyAlignment="1">
      <alignment horizontal="center"/>
    </xf>
    <xf numFmtId="0" fontId="0" fillId="0" borderId="0" xfId="1" applyNumberFormat="1" applyFont="1" applyFill="1" applyBorder="1"/>
    <xf numFmtId="164" fontId="6" fillId="0" borderId="0" xfId="0" applyNumberFormat="1" applyFont="1"/>
    <xf numFmtId="43" fontId="0" fillId="0" borderId="0" xfId="1" applyFont="1" applyFill="1" applyBorder="1"/>
    <xf numFmtId="43" fontId="1" fillId="0" borderId="0" xfId="1" applyFont="1" applyFill="1" applyBorder="1"/>
    <xf numFmtId="168" fontId="0" fillId="0" borderId="0" xfId="1" applyNumberFormat="1" applyFont="1" applyFill="1" applyBorder="1"/>
    <xf numFmtId="14" fontId="0" fillId="0" borderId="0" xfId="1" applyNumberFormat="1" applyFont="1" applyFill="1" applyBorder="1"/>
    <xf numFmtId="0" fontId="7" fillId="0" borderId="0" xfId="0" applyFont="1" applyAlignment="1">
      <alignment horizontal="center"/>
    </xf>
    <xf numFmtId="14" fontId="7" fillId="0" borderId="0" xfId="0" applyNumberFormat="1" applyFont="1" applyAlignment="1">
      <alignment horizontal="center" wrapText="1"/>
    </xf>
    <xf numFmtId="0" fontId="7" fillId="0" borderId="0" xfId="0" applyFont="1" applyAlignment="1">
      <alignment horizontal="center" wrapText="1"/>
    </xf>
    <xf numFmtId="165" fontId="0" fillId="0" borderId="0" xfId="1" applyNumberFormat="1" applyFont="1" applyFill="1" applyBorder="1"/>
    <xf numFmtId="0" fontId="23" fillId="0" borderId="0" xfId="0" applyFont="1"/>
    <xf numFmtId="0" fontId="2" fillId="0" borderId="0" xfId="0" applyFont="1" applyAlignment="1">
      <alignment wrapText="1"/>
    </xf>
    <xf numFmtId="164" fontId="15" fillId="0" borderId="0" xfId="1" applyNumberFormat="1" applyFont="1" applyFill="1" applyBorder="1"/>
    <xf numFmtId="0" fontId="24" fillId="0" borderId="0" xfId="0" applyFont="1"/>
    <xf numFmtId="0" fontId="7" fillId="0" borderId="0" xfId="0" applyFont="1" applyAlignment="1">
      <alignment wrapText="1"/>
    </xf>
    <xf numFmtId="43" fontId="2" fillId="0" borderId="0" xfId="1" applyFont="1" applyFill="1" applyBorder="1"/>
    <xf numFmtId="43" fontId="15" fillId="0" borderId="0" xfId="0" applyNumberFormat="1" applyFont="1"/>
    <xf numFmtId="43" fontId="6" fillId="0" borderId="0" xfId="0" applyNumberFormat="1" applyFont="1"/>
    <xf numFmtId="43" fontId="7" fillId="0" borderId="0" xfId="1" applyFont="1" applyFill="1" applyBorder="1"/>
    <xf numFmtId="43" fontId="7" fillId="0" borderId="0" xfId="0" applyNumberFormat="1" applyFont="1"/>
    <xf numFmtId="0" fontId="27" fillId="0" borderId="0" xfId="0" applyFont="1"/>
    <xf numFmtId="0" fontId="10" fillId="0" borderId="0" xfId="0" applyFont="1" applyAlignment="1">
      <alignment horizontal="right"/>
    </xf>
    <xf numFmtId="164" fontId="10" fillId="0" borderId="0" xfId="1" applyNumberFormat="1" applyFont="1" applyAlignment="1">
      <alignment horizontal="right"/>
    </xf>
    <xf numFmtId="14" fontId="10" fillId="0" borderId="0" xfId="1" applyNumberFormat="1" applyFont="1" applyAlignment="1">
      <alignment horizontal="right"/>
    </xf>
    <xf numFmtId="165" fontId="7" fillId="2" borderId="1" xfId="4" applyNumberFormat="1" applyFont="1" applyFill="1" applyBorder="1"/>
    <xf numFmtId="10" fontId="7" fillId="2" borderId="1" xfId="4" applyNumberFormat="1" applyFont="1" applyFill="1" applyBorder="1"/>
    <xf numFmtId="165" fontId="2" fillId="2" borderId="1" xfId="4" applyNumberFormat="1" applyFont="1" applyFill="1" applyBorder="1"/>
    <xf numFmtId="0" fontId="7" fillId="2" borderId="1" xfId="0" applyFont="1" applyFill="1" applyBorder="1" applyAlignment="1">
      <alignment wrapText="1"/>
    </xf>
    <xf numFmtId="0" fontId="2" fillId="2" borderId="1" xfId="0" applyFont="1" applyFill="1" applyBorder="1"/>
    <xf numFmtId="43" fontId="2" fillId="2" borderId="1" xfId="1" applyFont="1" applyFill="1" applyBorder="1"/>
    <xf numFmtId="0" fontId="7" fillId="2" borderId="1" xfId="0" applyFont="1" applyFill="1" applyBorder="1"/>
    <xf numFmtId="43" fontId="7" fillId="2" borderId="1" xfId="0" applyNumberFormat="1" applyFont="1" applyFill="1" applyBorder="1"/>
    <xf numFmtId="0" fontId="6" fillId="0" borderId="3" xfId="0" applyFont="1" applyBorder="1"/>
    <xf numFmtId="0" fontId="7" fillId="0" borderId="0" xfId="4" applyNumberFormat="1" applyFont="1" applyFill="1" applyBorder="1"/>
    <xf numFmtId="167" fontId="6" fillId="0" borderId="2" xfId="4" applyNumberFormat="1" applyFont="1" applyFill="1" applyBorder="1"/>
    <xf numFmtId="167" fontId="7" fillId="0" borderId="0" xfId="4" applyNumberFormat="1" applyFont="1" applyFill="1" applyBorder="1"/>
    <xf numFmtId="167" fontId="6" fillId="0" borderId="2" xfId="1" applyNumberFormat="1" applyFont="1" applyFill="1" applyBorder="1"/>
    <xf numFmtId="167" fontId="6" fillId="0" borderId="0" xfId="4" applyNumberFormat="1" applyFont="1" applyFill="1" applyBorder="1"/>
    <xf numFmtId="164" fontId="0" fillId="0" borderId="2" xfId="1" applyNumberFormat="1" applyFont="1" applyFill="1" applyBorder="1"/>
    <xf numFmtId="165" fontId="2" fillId="2" borderId="1" xfId="1" applyNumberFormat="1" applyFont="1" applyFill="1" applyBorder="1"/>
    <xf numFmtId="0" fontId="5" fillId="2" borderId="0" xfId="0" applyFont="1" applyFill="1"/>
    <xf numFmtId="0" fontId="5"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5" fillId="0" borderId="0" xfId="0" applyFont="1" applyAlignment="1">
      <alignment wrapText="1"/>
    </xf>
    <xf numFmtId="0" fontId="16" fillId="5" borderId="4" xfId="0" applyFont="1" applyFill="1" applyBorder="1" applyAlignment="1">
      <alignment wrapText="1"/>
    </xf>
    <xf numFmtId="0" fontId="16" fillId="5" borderId="4" xfId="0" applyFont="1" applyFill="1" applyBorder="1" applyAlignment="1">
      <alignment vertical="center" wrapText="1"/>
    </xf>
    <xf numFmtId="0" fontId="5" fillId="2" borderId="0" xfId="0" applyFont="1" applyFill="1" applyAlignment="1">
      <alignment wrapText="1"/>
    </xf>
    <xf numFmtId="168" fontId="27" fillId="0" borderId="0" xfId="1" applyNumberFormat="1" applyFont="1" applyFill="1"/>
    <xf numFmtId="10" fontId="6" fillId="0" borderId="0" xfId="4" applyNumberFormat="1" applyFont="1" applyFill="1" applyBorder="1"/>
    <xf numFmtId="0" fontId="13" fillId="0" borderId="0" xfId="0" applyFont="1"/>
    <xf numFmtId="0" fontId="8" fillId="0" borderId="0" xfId="0" applyFont="1" applyAlignment="1">
      <alignment horizontal="left"/>
    </xf>
    <xf numFmtId="0" fontId="5" fillId="2" borderId="0" xfId="0" applyFont="1" applyFill="1" applyAlignment="1">
      <alignment vertical="center" wrapText="1"/>
    </xf>
    <xf numFmtId="0" fontId="5" fillId="2" borderId="0" xfId="0" applyFont="1" applyFill="1" applyAlignment="1">
      <alignment horizontal="left" vertical="center" wrapText="1"/>
    </xf>
    <xf numFmtId="0" fontId="0" fillId="2" borderId="0" xfId="0" applyFill="1"/>
    <xf numFmtId="0" fontId="6" fillId="2" borderId="0" xfId="0" applyFont="1" applyFill="1" applyAlignment="1">
      <alignment horizontal="left" wrapText="1"/>
    </xf>
    <xf numFmtId="0" fontId="18" fillId="3" borderId="0" xfId="0" applyFont="1" applyFill="1" applyAlignment="1">
      <alignment horizontal="center" vertical="top"/>
    </xf>
    <xf numFmtId="0" fontId="17" fillId="3" borderId="0" xfId="0" applyFont="1" applyFill="1" applyAlignment="1">
      <alignment horizontal="center" vertical="center"/>
    </xf>
    <xf numFmtId="0" fontId="19" fillId="3" borderId="0" xfId="0" applyFont="1" applyFill="1" applyAlignment="1">
      <alignment horizontal="center"/>
    </xf>
    <xf numFmtId="0" fontId="0" fillId="0" borderId="0" xfId="0" applyAlignment="1">
      <alignment horizontal="left" vertical="center" wrapText="1"/>
    </xf>
    <xf numFmtId="0" fontId="10" fillId="0" borderId="0" xfId="0" applyFont="1" applyAlignment="1">
      <alignment horizontal="center"/>
    </xf>
  </cellXfs>
  <cellStyles count="10">
    <cellStyle name="EY0dp" xfId="5" xr:uid="{9F472E0A-0800-4FE4-B7F0-EB4178709804}"/>
    <cellStyle name="EYtext" xfId="2" xr:uid="{D38A0119-AE01-4ACA-AB67-6B38897F0C57}"/>
    <cellStyle name="Hyperkobling 2 2" xfId="8" xr:uid="{A7E42007-B666-4CE2-9007-FFCF514C2AD3}"/>
    <cellStyle name="Komma" xfId="1" builtinId="3"/>
    <cellStyle name="Normal" xfId="0" builtinId="0"/>
    <cellStyle name="Normal 2" xfId="7" xr:uid="{D96EBB87-556B-4B80-B79D-B5B3D850E7FD}"/>
    <cellStyle name="Normal 2 2 3" xfId="3" xr:uid="{C4940423-8270-4EAB-8905-668858F52570}"/>
    <cellStyle name="Normal 20 2" xfId="6" xr:uid="{23026EBA-DE77-4B40-9252-4ADF10165362}"/>
    <cellStyle name="Normal 3 10" xfId="9" xr:uid="{5155FDA6-13CC-4D4B-BEC6-F863D7229606}"/>
    <cellStyle name="Prosent" xfId="4" builtinId="5"/>
  </cellStyles>
  <dxfs count="0"/>
  <tableStyles count="0" defaultTableStyle="TableStyleMedium2" defaultPivotStyle="PivotStyleLight16"/>
  <colors>
    <mruColors>
      <color rgb="FFCCECFF"/>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50</xdr:row>
      <xdr:rowOff>31750</xdr:rowOff>
    </xdr:from>
    <xdr:to>
      <xdr:col>11</xdr:col>
      <xdr:colOff>99883</xdr:colOff>
      <xdr:row>52</xdr:row>
      <xdr:rowOff>46750</xdr:rowOff>
    </xdr:to>
    <xdr:pic>
      <xdr:nvPicPr>
        <xdr:cNvPr id="2" name="logo_hvit" descr="Et bilde som inneholder tekst&#10;&#10;Automatisk generert beskrivels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875" y="10302875"/>
          <a:ext cx="1735008" cy="396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9E56-6E07-4A8E-8A5B-A982A79075D3}">
  <sheetPr>
    <pageSetUpPr fitToPage="1"/>
  </sheetPr>
  <dimension ref="A1:L55"/>
  <sheetViews>
    <sheetView showGridLines="0" zoomScaleNormal="100" workbookViewId="0">
      <selection activeCell="N60" sqref="N60"/>
    </sheetView>
  </sheetViews>
  <sheetFormatPr baseColWidth="10" defaultColWidth="11.42578125" defaultRowHeight="15"/>
  <sheetData>
    <row r="1" spans="1:12">
      <c r="A1" s="29"/>
      <c r="B1" s="29"/>
      <c r="C1" s="29"/>
      <c r="D1" s="29"/>
      <c r="E1" s="29"/>
      <c r="F1" s="29"/>
      <c r="G1" s="29"/>
      <c r="H1" s="29"/>
      <c r="I1" s="29"/>
      <c r="J1" s="29"/>
      <c r="K1" s="29"/>
      <c r="L1" s="29"/>
    </row>
    <row r="2" spans="1:12">
      <c r="A2" s="30"/>
      <c r="B2" s="30"/>
      <c r="C2" s="30"/>
      <c r="D2" s="30"/>
      <c r="E2" s="30"/>
      <c r="F2" s="30"/>
      <c r="G2" s="30"/>
      <c r="H2" s="30"/>
      <c r="I2" s="30"/>
      <c r="J2" s="30"/>
      <c r="K2" s="30"/>
      <c r="L2" s="30"/>
    </row>
    <row r="3" spans="1:12">
      <c r="A3" s="30"/>
      <c r="B3" s="30"/>
      <c r="C3" s="30"/>
      <c r="D3" s="30"/>
      <c r="E3" s="30"/>
      <c r="F3" s="30"/>
      <c r="G3" s="30"/>
      <c r="H3" s="30"/>
      <c r="I3" s="30"/>
      <c r="J3" s="30"/>
      <c r="K3" s="30"/>
      <c r="L3" s="30"/>
    </row>
    <row r="4" spans="1:12">
      <c r="A4" s="30"/>
      <c r="B4" s="30"/>
      <c r="C4" s="30"/>
      <c r="D4" s="30"/>
      <c r="E4" s="30"/>
      <c r="F4" s="30"/>
      <c r="G4" s="30"/>
      <c r="H4" s="30"/>
      <c r="I4" s="30"/>
      <c r="J4" s="30"/>
      <c r="K4" s="30"/>
      <c r="L4" s="30"/>
    </row>
    <row r="5" spans="1:12">
      <c r="A5" s="29"/>
      <c r="B5" s="29"/>
      <c r="C5" s="29"/>
      <c r="D5" s="29"/>
      <c r="E5" s="29"/>
      <c r="F5" s="29"/>
      <c r="G5" s="29"/>
      <c r="H5" s="29"/>
      <c r="I5" s="29"/>
      <c r="J5" s="29"/>
      <c r="K5" s="29"/>
      <c r="L5" s="29"/>
    </row>
    <row r="6" spans="1:12">
      <c r="A6" s="29"/>
      <c r="B6" s="29"/>
      <c r="C6" s="29"/>
      <c r="D6" s="29"/>
      <c r="E6" s="29"/>
      <c r="F6" s="29"/>
      <c r="G6" s="29"/>
      <c r="H6" s="29"/>
      <c r="I6" s="29"/>
      <c r="J6" s="29"/>
      <c r="K6" s="29"/>
      <c r="L6" s="29"/>
    </row>
    <row r="7" spans="1:12">
      <c r="A7" s="29"/>
      <c r="B7" s="29"/>
      <c r="C7" s="29"/>
      <c r="D7" s="29"/>
      <c r="E7" s="29"/>
      <c r="F7" s="29"/>
      <c r="G7" s="29"/>
      <c r="H7" s="29"/>
      <c r="I7" s="29"/>
      <c r="J7" s="29"/>
      <c r="K7" s="29"/>
      <c r="L7" s="29"/>
    </row>
    <row r="8" spans="1:12">
      <c r="A8" s="29"/>
      <c r="B8" s="29"/>
      <c r="C8" s="29"/>
      <c r="D8" s="29"/>
      <c r="E8" s="29"/>
      <c r="F8" s="29"/>
      <c r="G8" s="29"/>
      <c r="H8" s="29"/>
      <c r="I8" s="29"/>
      <c r="J8" s="29"/>
      <c r="K8" s="29"/>
      <c r="L8" s="29"/>
    </row>
    <row r="9" spans="1:12">
      <c r="A9" s="29"/>
      <c r="B9" s="29"/>
      <c r="C9" s="29"/>
      <c r="D9" s="29"/>
      <c r="E9" s="29"/>
      <c r="F9" s="29"/>
      <c r="G9" s="29"/>
      <c r="H9" s="29"/>
      <c r="I9" s="29"/>
      <c r="J9" s="29"/>
      <c r="K9" s="29"/>
      <c r="L9" s="29"/>
    </row>
    <row r="10" spans="1:12">
      <c r="A10" s="29"/>
      <c r="B10" s="29"/>
      <c r="C10" s="29"/>
      <c r="D10" s="29"/>
      <c r="E10" s="29"/>
      <c r="F10" s="29"/>
      <c r="G10" s="29"/>
      <c r="H10" s="29"/>
      <c r="I10" s="29"/>
      <c r="J10" s="29"/>
      <c r="K10" s="29"/>
      <c r="L10" s="29"/>
    </row>
    <row r="11" spans="1:12" ht="46.5">
      <c r="A11" s="117" t="s">
        <v>5</v>
      </c>
      <c r="B11" s="117"/>
      <c r="C11" s="117"/>
      <c r="D11" s="117"/>
      <c r="E11" s="117"/>
      <c r="F11" s="117"/>
      <c r="G11" s="117"/>
      <c r="H11" s="117"/>
      <c r="I11" s="117"/>
      <c r="J11" s="117"/>
      <c r="K11" s="117"/>
      <c r="L11" s="117"/>
    </row>
    <row r="12" spans="1:12">
      <c r="A12" s="30"/>
      <c r="B12" s="31"/>
      <c r="C12" s="31"/>
      <c r="D12" s="30"/>
      <c r="E12" s="30"/>
      <c r="F12" s="30"/>
      <c r="G12" s="30"/>
      <c r="H12" s="30"/>
      <c r="I12" s="30"/>
      <c r="J12" s="30"/>
      <c r="K12" s="30"/>
      <c r="L12" s="30"/>
    </row>
    <row r="13" spans="1:12">
      <c r="A13" s="30"/>
      <c r="B13" s="31"/>
      <c r="C13" s="31"/>
      <c r="D13" s="30"/>
      <c r="E13" s="30"/>
      <c r="F13" s="30"/>
      <c r="G13" s="30"/>
      <c r="H13" s="30"/>
      <c r="I13" s="30"/>
      <c r="J13" s="30"/>
      <c r="K13" s="30"/>
      <c r="L13" s="30"/>
    </row>
    <row r="14" spans="1:12" ht="36">
      <c r="A14" s="118" t="s">
        <v>132</v>
      </c>
      <c r="B14" s="118"/>
      <c r="C14" s="118"/>
      <c r="D14" s="118"/>
      <c r="E14" s="118"/>
      <c r="F14" s="118"/>
      <c r="G14" s="118"/>
      <c r="H14" s="118"/>
      <c r="I14" s="118"/>
      <c r="J14" s="118"/>
      <c r="K14" s="118"/>
      <c r="L14" s="118"/>
    </row>
    <row r="15" spans="1:12">
      <c r="A15" s="30"/>
      <c r="B15" s="30"/>
      <c r="C15" s="30"/>
      <c r="D15" s="30"/>
      <c r="E15" s="30"/>
      <c r="F15" s="30"/>
      <c r="G15" s="30"/>
      <c r="H15" s="30"/>
      <c r="I15" s="30"/>
      <c r="J15" s="30"/>
      <c r="K15" s="30"/>
      <c r="L15" s="30"/>
    </row>
    <row r="16" spans="1:12">
      <c r="A16" s="30"/>
      <c r="B16" s="30"/>
      <c r="C16" s="30"/>
      <c r="D16" s="30"/>
      <c r="E16" s="30"/>
      <c r="F16" s="30"/>
      <c r="G16" s="30"/>
      <c r="H16" s="30"/>
      <c r="I16" s="30"/>
      <c r="J16" s="30"/>
      <c r="K16" s="30"/>
      <c r="L16" s="30"/>
    </row>
    <row r="17" spans="1:12" ht="21">
      <c r="A17" s="119" t="s">
        <v>133</v>
      </c>
      <c r="B17" s="119"/>
      <c r="C17" s="119"/>
      <c r="D17" s="119"/>
      <c r="E17" s="119"/>
      <c r="F17" s="119"/>
      <c r="G17" s="119"/>
      <c r="H17" s="119"/>
      <c r="I17" s="119"/>
      <c r="J17" s="119"/>
      <c r="K17" s="119"/>
      <c r="L17" s="119"/>
    </row>
    <row r="18" spans="1:12">
      <c r="A18" s="30"/>
      <c r="B18" s="30"/>
      <c r="C18" s="30"/>
      <c r="D18" s="30"/>
      <c r="E18" s="30"/>
      <c r="F18" s="30"/>
      <c r="G18" s="30"/>
      <c r="H18" s="30"/>
      <c r="I18" s="30"/>
      <c r="J18" s="30"/>
      <c r="K18" s="30"/>
      <c r="L18" s="30"/>
    </row>
    <row r="19" spans="1:12">
      <c r="A19" s="30"/>
      <c r="B19" s="30"/>
      <c r="C19" s="30"/>
      <c r="D19" s="30"/>
      <c r="E19" s="30"/>
      <c r="F19" s="30"/>
      <c r="G19" s="30"/>
      <c r="H19" s="30"/>
      <c r="I19" s="30"/>
      <c r="J19" s="30"/>
      <c r="K19" s="30"/>
      <c r="L19" s="30"/>
    </row>
    <row r="20" spans="1:12">
      <c r="A20" s="30"/>
      <c r="B20" s="30"/>
      <c r="C20" s="30"/>
      <c r="D20" s="30"/>
      <c r="E20" s="30"/>
      <c r="F20" s="30"/>
      <c r="G20" s="30"/>
      <c r="H20" s="30"/>
      <c r="I20" s="30"/>
      <c r="J20" s="30"/>
      <c r="K20" s="30"/>
      <c r="L20" s="30"/>
    </row>
    <row r="21" spans="1:12">
      <c r="A21" s="30"/>
      <c r="B21" s="30"/>
      <c r="C21" s="30"/>
      <c r="D21" s="30"/>
      <c r="E21" s="30"/>
      <c r="F21" s="30"/>
      <c r="G21" s="30"/>
      <c r="H21" s="30"/>
      <c r="I21" s="30"/>
      <c r="J21" s="30"/>
      <c r="K21" s="30"/>
      <c r="L21" s="30"/>
    </row>
    <row r="22" spans="1:12">
      <c r="A22" s="30"/>
      <c r="B22" s="30"/>
      <c r="C22" s="30"/>
      <c r="D22" s="30"/>
      <c r="E22" s="30"/>
      <c r="F22" s="30"/>
      <c r="G22" s="30"/>
      <c r="H22" s="30"/>
      <c r="I22" s="30"/>
      <c r="J22" s="30"/>
      <c r="K22" s="30"/>
      <c r="L22" s="30"/>
    </row>
    <row r="23" spans="1:12">
      <c r="A23" s="30"/>
      <c r="B23" s="30"/>
      <c r="C23" s="30"/>
      <c r="D23" s="30"/>
      <c r="E23" s="30"/>
      <c r="F23" s="30"/>
      <c r="G23" s="30"/>
      <c r="H23" s="30"/>
      <c r="I23" s="30"/>
      <c r="J23" s="30"/>
      <c r="K23" s="30"/>
      <c r="L23" s="30"/>
    </row>
    <row r="24" spans="1:12">
      <c r="A24" s="30"/>
      <c r="B24" s="30"/>
      <c r="C24" s="30"/>
      <c r="D24" s="30"/>
      <c r="E24" s="30"/>
      <c r="F24" s="30"/>
      <c r="G24" s="30"/>
      <c r="H24" s="30"/>
      <c r="I24" s="30"/>
      <c r="J24" s="30"/>
      <c r="K24" s="30"/>
      <c r="L24" s="30"/>
    </row>
    <row r="25" spans="1:12">
      <c r="A25" s="30"/>
      <c r="B25" s="30"/>
      <c r="C25" s="30"/>
      <c r="D25" s="30"/>
      <c r="E25" s="30"/>
      <c r="F25" s="30"/>
      <c r="G25" s="30"/>
      <c r="H25" s="30"/>
      <c r="I25" s="30"/>
      <c r="J25" s="30"/>
      <c r="K25" s="30"/>
      <c r="L25" s="30"/>
    </row>
    <row r="26" spans="1:12">
      <c r="A26" s="30"/>
      <c r="B26" s="30"/>
      <c r="C26" s="30"/>
      <c r="D26" s="30"/>
      <c r="E26" s="30"/>
      <c r="F26" s="30"/>
      <c r="G26" s="30"/>
      <c r="H26" s="30"/>
      <c r="I26" s="30"/>
      <c r="J26" s="30"/>
      <c r="K26" s="30"/>
      <c r="L26" s="30"/>
    </row>
    <row r="27" spans="1:12">
      <c r="A27" s="30"/>
      <c r="B27" s="30"/>
      <c r="C27" s="30"/>
      <c r="D27" s="30"/>
      <c r="E27" s="30"/>
      <c r="F27" s="30"/>
      <c r="G27" s="30"/>
      <c r="H27" s="30"/>
      <c r="I27" s="30"/>
      <c r="J27" s="30"/>
      <c r="K27" s="30"/>
      <c r="L27" s="30"/>
    </row>
    <row r="28" spans="1:12">
      <c r="A28" s="30"/>
      <c r="B28" s="30"/>
      <c r="C28" s="30"/>
      <c r="D28" s="30"/>
      <c r="E28" s="30"/>
      <c r="F28" s="30"/>
      <c r="G28" s="30"/>
      <c r="H28" s="30"/>
      <c r="I28" s="30"/>
      <c r="J28" s="30"/>
      <c r="K28" s="30"/>
      <c r="L28" s="30"/>
    </row>
    <row r="29" spans="1:12">
      <c r="A29" s="30"/>
      <c r="B29" s="30"/>
      <c r="C29" s="30"/>
      <c r="D29" s="30"/>
      <c r="E29" s="30"/>
      <c r="F29" s="30"/>
      <c r="G29" s="30"/>
      <c r="H29" s="30"/>
      <c r="I29" s="30"/>
      <c r="J29" s="30"/>
      <c r="K29" s="30"/>
      <c r="L29" s="30"/>
    </row>
    <row r="30" spans="1:12">
      <c r="A30" s="30"/>
      <c r="B30" s="30"/>
      <c r="C30" s="30"/>
      <c r="D30" s="30"/>
      <c r="E30" s="30"/>
      <c r="F30" s="30"/>
      <c r="G30" s="30"/>
      <c r="H30" s="30"/>
      <c r="I30" s="30"/>
      <c r="J30" s="30"/>
      <c r="K30" s="30"/>
      <c r="L30" s="30"/>
    </row>
    <row r="31" spans="1:12">
      <c r="A31" s="30"/>
      <c r="B31" s="30"/>
      <c r="C31" s="30"/>
      <c r="D31" s="30"/>
      <c r="E31" s="30"/>
      <c r="F31" s="30"/>
      <c r="G31" s="30"/>
      <c r="H31" s="30"/>
      <c r="I31" s="30"/>
      <c r="J31" s="30"/>
      <c r="K31" s="30"/>
      <c r="L31" s="30"/>
    </row>
    <row r="32" spans="1:12">
      <c r="A32" s="30"/>
      <c r="B32" s="30"/>
      <c r="C32" s="30"/>
      <c r="D32" s="30"/>
      <c r="E32" s="30"/>
      <c r="F32" s="30"/>
      <c r="G32" s="30"/>
      <c r="H32" s="30"/>
      <c r="I32" s="30"/>
      <c r="J32" s="30"/>
      <c r="K32" s="30"/>
      <c r="L32" s="30"/>
    </row>
    <row r="33" spans="1:12">
      <c r="A33" s="30"/>
      <c r="B33" s="30"/>
      <c r="C33" s="30"/>
      <c r="D33" s="30"/>
      <c r="E33" s="30"/>
      <c r="F33" s="30"/>
      <c r="G33" s="30"/>
      <c r="H33" s="30"/>
      <c r="I33" s="30"/>
      <c r="J33" s="30"/>
      <c r="K33" s="30"/>
      <c r="L33" s="30"/>
    </row>
    <row r="34" spans="1:12">
      <c r="A34" s="30"/>
      <c r="B34" s="30"/>
      <c r="C34" s="30"/>
      <c r="D34" s="30"/>
      <c r="E34" s="30"/>
      <c r="F34" s="30"/>
      <c r="G34" s="30"/>
      <c r="H34" s="30"/>
      <c r="I34" s="30"/>
      <c r="J34" s="30"/>
      <c r="K34" s="30"/>
      <c r="L34" s="30"/>
    </row>
    <row r="35" spans="1:12">
      <c r="A35" s="30"/>
      <c r="B35" s="30"/>
      <c r="C35" s="30"/>
      <c r="D35" s="30"/>
      <c r="E35" s="30"/>
      <c r="F35" s="30"/>
      <c r="G35" s="30"/>
      <c r="H35" s="30"/>
      <c r="I35" s="30"/>
      <c r="J35" s="30"/>
      <c r="K35" s="30"/>
      <c r="L35" s="30"/>
    </row>
    <row r="36" spans="1:12">
      <c r="A36" s="30"/>
      <c r="B36" s="30"/>
      <c r="C36" s="30"/>
      <c r="D36" s="30"/>
      <c r="E36" s="30"/>
      <c r="F36" s="30"/>
      <c r="G36" s="30"/>
      <c r="H36" s="30"/>
      <c r="I36" s="30"/>
      <c r="J36" s="30"/>
      <c r="K36" s="30"/>
      <c r="L36" s="30"/>
    </row>
    <row r="37" spans="1:12">
      <c r="A37" s="30"/>
      <c r="B37" s="30"/>
      <c r="C37" s="30"/>
      <c r="D37" s="30"/>
      <c r="E37" s="30"/>
      <c r="F37" s="30"/>
      <c r="G37" s="30"/>
      <c r="H37" s="30"/>
      <c r="I37" s="30"/>
      <c r="J37" s="30"/>
      <c r="K37" s="30"/>
      <c r="L37" s="30"/>
    </row>
    <row r="38" spans="1:12">
      <c r="A38" s="30"/>
      <c r="B38" s="30"/>
      <c r="C38" s="30"/>
      <c r="D38" s="30"/>
      <c r="E38" s="30"/>
      <c r="F38" s="30"/>
      <c r="G38" s="30"/>
      <c r="H38" s="30"/>
      <c r="I38" s="30"/>
      <c r="J38" s="30"/>
      <c r="K38" s="30"/>
      <c r="L38" s="30"/>
    </row>
    <row r="39" spans="1:12">
      <c r="A39" s="30"/>
      <c r="B39" s="30"/>
      <c r="C39" s="30"/>
      <c r="D39" s="30"/>
      <c r="E39" s="30"/>
      <c r="F39" s="30"/>
      <c r="G39" s="30"/>
      <c r="H39" s="30"/>
      <c r="I39" s="30"/>
      <c r="J39" s="30"/>
      <c r="K39" s="30"/>
      <c r="L39" s="30"/>
    </row>
    <row r="40" spans="1:12">
      <c r="A40" s="30"/>
      <c r="B40" s="30"/>
      <c r="C40" s="30"/>
      <c r="D40" s="30"/>
      <c r="E40" s="30"/>
      <c r="F40" s="30"/>
      <c r="G40" s="30"/>
      <c r="H40" s="30"/>
      <c r="I40" s="30"/>
      <c r="J40" s="30"/>
      <c r="K40" s="30"/>
      <c r="L40" s="30"/>
    </row>
    <row r="41" spans="1:12">
      <c r="A41" s="30"/>
      <c r="B41" s="30"/>
      <c r="C41" s="30"/>
      <c r="D41" s="30"/>
      <c r="E41" s="30"/>
      <c r="F41" s="30"/>
      <c r="G41" s="30"/>
      <c r="H41" s="30"/>
      <c r="I41" s="30"/>
      <c r="J41" s="30"/>
      <c r="K41" s="30"/>
      <c r="L41" s="30"/>
    </row>
    <row r="42" spans="1:12">
      <c r="A42" s="30"/>
      <c r="B42" s="30"/>
      <c r="C42" s="30"/>
      <c r="D42" s="30"/>
      <c r="E42" s="30"/>
      <c r="F42" s="30"/>
      <c r="G42" s="30"/>
      <c r="H42" s="30"/>
      <c r="I42" s="30"/>
      <c r="J42" s="30"/>
      <c r="K42" s="30"/>
      <c r="L42" s="30"/>
    </row>
    <row r="43" spans="1:12">
      <c r="A43" s="30"/>
      <c r="B43" s="30"/>
      <c r="C43" s="30"/>
      <c r="D43" s="30"/>
      <c r="E43" s="30"/>
      <c r="F43" s="30"/>
      <c r="G43" s="30"/>
      <c r="H43" s="30"/>
      <c r="I43" s="30"/>
      <c r="J43" s="30"/>
      <c r="K43" s="30"/>
      <c r="L43" s="30"/>
    </row>
    <row r="44" spans="1:12">
      <c r="A44" s="30"/>
      <c r="B44" s="30"/>
      <c r="C44" s="30"/>
      <c r="D44" s="30"/>
      <c r="E44" s="30"/>
      <c r="F44" s="30"/>
      <c r="G44" s="30"/>
      <c r="H44" s="30"/>
      <c r="I44" s="30"/>
      <c r="J44" s="30"/>
      <c r="K44" s="30"/>
      <c r="L44" s="30"/>
    </row>
    <row r="45" spans="1:12">
      <c r="A45" s="30"/>
      <c r="B45" s="30"/>
      <c r="C45" s="30"/>
      <c r="D45" s="30"/>
      <c r="E45" s="30"/>
      <c r="F45" s="30"/>
      <c r="G45" s="30"/>
      <c r="H45" s="30"/>
      <c r="I45" s="30"/>
      <c r="J45" s="30"/>
      <c r="K45" s="30"/>
      <c r="L45" s="30"/>
    </row>
    <row r="46" spans="1:12">
      <c r="A46" s="30"/>
      <c r="B46" s="30"/>
      <c r="C46" s="30"/>
      <c r="D46" s="30"/>
      <c r="E46" s="30"/>
      <c r="F46" s="30"/>
      <c r="G46" s="30"/>
      <c r="H46" s="30"/>
      <c r="I46" s="30"/>
      <c r="J46" s="30"/>
      <c r="K46" s="30"/>
      <c r="L46" s="30"/>
    </row>
    <row r="47" spans="1:12">
      <c r="A47" s="30"/>
      <c r="B47" s="30"/>
      <c r="C47" s="30"/>
      <c r="D47" s="30"/>
      <c r="E47" s="30"/>
      <c r="F47" s="30"/>
      <c r="G47" s="30"/>
      <c r="H47" s="30"/>
      <c r="I47" s="30"/>
      <c r="J47" s="30"/>
      <c r="K47" s="30"/>
      <c r="L47" s="30"/>
    </row>
    <row r="48" spans="1:12">
      <c r="A48" s="30"/>
      <c r="B48" s="30"/>
      <c r="C48" s="30"/>
      <c r="D48" s="30"/>
      <c r="E48" s="30"/>
      <c r="F48" s="30"/>
      <c r="G48" s="30"/>
      <c r="H48" s="30"/>
      <c r="I48" s="30"/>
      <c r="J48" s="30"/>
      <c r="K48" s="30"/>
      <c r="L48" s="30"/>
    </row>
    <row r="49" spans="1:12">
      <c r="A49" s="30"/>
      <c r="B49" s="30"/>
      <c r="C49" s="30"/>
      <c r="D49" s="30"/>
      <c r="E49" s="30"/>
      <c r="F49" s="30"/>
      <c r="G49" s="30"/>
      <c r="H49" s="30"/>
      <c r="I49" s="30"/>
      <c r="J49" s="30"/>
      <c r="K49" s="30"/>
      <c r="L49" s="30"/>
    </row>
    <row r="50" spans="1:12">
      <c r="A50" s="30"/>
      <c r="B50" s="30"/>
      <c r="C50" s="30"/>
      <c r="D50" s="30"/>
      <c r="E50" s="30"/>
      <c r="F50" s="30"/>
      <c r="G50" s="30"/>
      <c r="H50" s="30"/>
      <c r="I50" s="30"/>
      <c r="J50" s="30"/>
      <c r="K50" s="30"/>
      <c r="L50" s="30"/>
    </row>
    <row r="51" spans="1:12">
      <c r="A51" s="30"/>
      <c r="B51" s="30"/>
      <c r="C51" s="30"/>
      <c r="D51" s="30"/>
      <c r="E51" s="30"/>
      <c r="F51" s="30"/>
      <c r="G51" s="30"/>
      <c r="H51" s="30"/>
      <c r="I51" s="30"/>
      <c r="J51" s="30"/>
      <c r="K51" s="30"/>
      <c r="L51" s="30"/>
    </row>
    <row r="52" spans="1:12">
      <c r="A52" s="30"/>
      <c r="B52" s="30"/>
      <c r="C52" s="30"/>
      <c r="D52" s="30"/>
      <c r="E52" s="30"/>
      <c r="F52" s="30"/>
      <c r="G52" s="30"/>
      <c r="H52" s="30"/>
      <c r="I52" s="30"/>
      <c r="J52" s="30"/>
      <c r="K52" s="30"/>
      <c r="L52" s="30"/>
    </row>
    <row r="53" spans="1:12">
      <c r="A53" s="30"/>
      <c r="B53" s="30"/>
      <c r="C53" s="30"/>
      <c r="D53" s="30"/>
      <c r="E53" s="30"/>
      <c r="F53" s="30"/>
      <c r="G53" s="30"/>
      <c r="H53" s="30"/>
      <c r="I53" s="30"/>
      <c r="J53" s="30"/>
      <c r="K53" s="30"/>
      <c r="L53" s="30"/>
    </row>
    <row r="54" spans="1:12">
      <c r="A54" s="30"/>
      <c r="B54" s="30"/>
      <c r="C54" s="30"/>
      <c r="D54" s="30"/>
      <c r="E54" s="30"/>
      <c r="F54" s="30"/>
      <c r="G54" s="30"/>
      <c r="H54" s="30"/>
      <c r="I54" s="30"/>
      <c r="J54" s="30"/>
      <c r="K54" s="30"/>
      <c r="L54" s="30"/>
    </row>
    <row r="55" spans="1:12">
      <c r="A55" s="30"/>
      <c r="B55" s="30"/>
      <c r="C55" s="30"/>
      <c r="D55" s="30"/>
      <c r="E55" s="30"/>
      <c r="F55" s="30"/>
      <c r="G55" s="30"/>
      <c r="H55" s="30"/>
      <c r="I55" s="30"/>
      <c r="J55" s="30"/>
      <c r="K55" s="30"/>
      <c r="L55" s="30"/>
    </row>
  </sheetData>
  <mergeCells count="3">
    <mergeCell ref="A11:L11"/>
    <mergeCell ref="A14:L14"/>
    <mergeCell ref="A17:L17"/>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8E12-7030-4EC8-8AF7-EF22E631E8CA}">
  <sheetPr>
    <pageSetUpPr fitToPage="1"/>
  </sheetPr>
  <dimension ref="A2:J26"/>
  <sheetViews>
    <sheetView showGridLines="0" zoomScaleNormal="100" workbookViewId="0">
      <selection activeCell="N60" sqref="N60"/>
    </sheetView>
  </sheetViews>
  <sheetFormatPr baseColWidth="10" defaultColWidth="11.42578125" defaultRowHeight="15"/>
  <cols>
    <col min="1" max="1" width="13.28515625" customWidth="1"/>
  </cols>
  <sheetData>
    <row r="2" spans="1:10" ht="23.25">
      <c r="A2" s="15" t="s">
        <v>6</v>
      </c>
      <c r="B2" s="4"/>
      <c r="C2" s="4"/>
      <c r="D2" s="4"/>
      <c r="E2" s="4"/>
      <c r="F2" s="4"/>
      <c r="G2" s="4"/>
      <c r="H2" s="4"/>
      <c r="I2" s="4"/>
      <c r="J2" s="4"/>
    </row>
    <row r="4" spans="1:10">
      <c r="A4" s="16" t="s">
        <v>7</v>
      </c>
    </row>
    <row r="5" spans="1:10">
      <c r="A5" t="s">
        <v>8</v>
      </c>
      <c r="E5" t="s">
        <v>9</v>
      </c>
      <c r="H5" t="s">
        <v>10</v>
      </c>
    </row>
    <row r="6" spans="1:10">
      <c r="A6" t="s">
        <v>11</v>
      </c>
      <c r="E6" t="s">
        <v>12</v>
      </c>
      <c r="H6" t="s">
        <v>13</v>
      </c>
    </row>
    <row r="8" spans="1:10">
      <c r="A8" s="16" t="s">
        <v>14</v>
      </c>
    </row>
    <row r="9" spans="1:10">
      <c r="A9" t="s">
        <v>15</v>
      </c>
      <c r="E9" t="s">
        <v>16</v>
      </c>
      <c r="H9" t="s">
        <v>17</v>
      </c>
    </row>
    <row r="12" spans="1:10" ht="21">
      <c r="A12" s="17" t="s">
        <v>18</v>
      </c>
      <c r="B12" s="4"/>
      <c r="C12" s="4"/>
      <c r="D12" s="4"/>
      <c r="E12" s="4"/>
      <c r="F12" s="4"/>
      <c r="G12" s="4"/>
      <c r="H12" s="4"/>
      <c r="I12" s="4"/>
      <c r="J12" s="4"/>
    </row>
    <row r="14" spans="1:10">
      <c r="A14" t="s">
        <v>19</v>
      </c>
      <c r="C14" t="s">
        <v>20</v>
      </c>
    </row>
    <row r="15" spans="1:10">
      <c r="C15" t="s">
        <v>21</v>
      </c>
    </row>
    <row r="16" spans="1:10">
      <c r="A16" t="s">
        <v>22</v>
      </c>
      <c r="C16" t="s">
        <v>23</v>
      </c>
    </row>
    <row r="19" spans="1:10" ht="21">
      <c r="A19" s="17" t="s">
        <v>24</v>
      </c>
      <c r="B19" s="4"/>
      <c r="C19" s="4"/>
      <c r="D19" s="4"/>
      <c r="E19" s="4"/>
      <c r="F19" s="4"/>
      <c r="G19" s="4"/>
      <c r="H19" s="4"/>
      <c r="I19" s="4"/>
      <c r="J19" s="4"/>
    </row>
    <row r="20" spans="1:10">
      <c r="A20" t="s">
        <v>134</v>
      </c>
    </row>
    <row r="23" spans="1:10" ht="21">
      <c r="A23" s="111"/>
    </row>
    <row r="25" spans="1:10" ht="18.75">
      <c r="A25" s="112"/>
    </row>
    <row r="26" spans="1:10">
      <c r="A26" s="19"/>
    </row>
  </sheetData>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3552-A85C-482A-B24C-2EB15A5F9CED}">
  <sheetPr>
    <pageSetUpPr fitToPage="1"/>
  </sheetPr>
  <dimension ref="A1:P56"/>
  <sheetViews>
    <sheetView showGridLines="0" zoomScaleNormal="100" workbookViewId="0">
      <selection activeCell="A24" sqref="A24"/>
    </sheetView>
  </sheetViews>
  <sheetFormatPr baseColWidth="10" defaultColWidth="11.42578125" defaultRowHeight="15"/>
  <cols>
    <col min="1" max="1" width="60.28515625" style="24" customWidth="1"/>
    <col min="2" max="2" width="157.7109375" style="24" customWidth="1"/>
    <col min="3" max="16" width="11.42578125" style="7"/>
    <col min="17" max="16384" width="11.42578125" style="24"/>
  </cols>
  <sheetData>
    <row r="1" spans="1:16" ht="18.75">
      <c r="A1" s="34" t="s">
        <v>25</v>
      </c>
    </row>
    <row r="2" spans="1:16" s="36" customFormat="1" ht="82.5" customHeight="1">
      <c r="A2" s="120" t="s">
        <v>26</v>
      </c>
      <c r="B2" s="120"/>
      <c r="C2" s="35"/>
      <c r="D2" s="25"/>
      <c r="E2" s="25"/>
      <c r="F2" s="25"/>
      <c r="G2" s="25"/>
      <c r="H2" s="25"/>
      <c r="I2" s="25"/>
      <c r="J2" s="25"/>
      <c r="K2" s="25"/>
      <c r="L2" s="25"/>
      <c r="M2" s="25"/>
      <c r="N2" s="25"/>
      <c r="O2" s="25"/>
      <c r="P2" s="25"/>
    </row>
    <row r="3" spans="1:16" s="36" customFormat="1" ht="7.5" customHeight="1" thickBot="1">
      <c r="A3" s="37"/>
      <c r="B3" s="38"/>
      <c r="C3" s="35"/>
      <c r="D3" s="25"/>
      <c r="E3" s="25"/>
      <c r="F3" s="25"/>
      <c r="G3" s="25"/>
      <c r="H3" s="25"/>
      <c r="I3" s="25"/>
      <c r="J3" s="25"/>
      <c r="K3" s="25"/>
      <c r="L3" s="25"/>
      <c r="M3" s="25"/>
      <c r="N3" s="25"/>
      <c r="O3" s="25"/>
      <c r="P3" s="25"/>
    </row>
    <row r="4" spans="1:16" ht="36.75" customHeight="1" thickBot="1">
      <c r="A4" s="106" t="s">
        <v>27</v>
      </c>
      <c r="B4" s="107" t="s">
        <v>28</v>
      </c>
    </row>
    <row r="5" spans="1:16" ht="22.5" customHeight="1">
      <c r="A5" s="39" t="s">
        <v>29</v>
      </c>
      <c r="B5" s="40"/>
    </row>
    <row r="6" spans="1:16" ht="46.5" customHeight="1">
      <c r="A6" s="101" t="s">
        <v>30</v>
      </c>
      <c r="B6" s="102" t="s">
        <v>31</v>
      </c>
      <c r="C6" s="41"/>
    </row>
    <row r="7" spans="1:16" ht="21.75" customHeight="1">
      <c r="A7" s="42" t="s">
        <v>67</v>
      </c>
      <c r="B7" s="43" t="s">
        <v>32</v>
      </c>
      <c r="C7" s="41"/>
    </row>
    <row r="8" spans="1:16" ht="30">
      <c r="A8" s="101" t="s">
        <v>33</v>
      </c>
      <c r="B8" s="102" t="s">
        <v>34</v>
      </c>
      <c r="C8" s="41"/>
    </row>
    <row r="9" spans="1:16" ht="21.75" customHeight="1">
      <c r="A9" s="42" t="s">
        <v>70</v>
      </c>
      <c r="B9" s="43" t="s">
        <v>35</v>
      </c>
      <c r="C9" s="41"/>
    </row>
    <row r="10" spans="1:16" ht="30">
      <c r="A10" s="108" t="s">
        <v>137</v>
      </c>
      <c r="B10" s="102" t="s">
        <v>36</v>
      </c>
      <c r="C10" s="41"/>
    </row>
    <row r="11" spans="1:16" ht="47.25" customHeight="1">
      <c r="A11" s="105" t="s">
        <v>138</v>
      </c>
      <c r="B11" s="43" t="s">
        <v>37</v>
      </c>
      <c r="C11" s="41"/>
    </row>
    <row r="12" spans="1:16" ht="47.25" customHeight="1">
      <c r="A12" s="113" t="s">
        <v>135</v>
      </c>
      <c r="B12" s="114" t="s">
        <v>136</v>
      </c>
      <c r="C12" s="41"/>
    </row>
    <row r="13" spans="1:16" ht="22.5" customHeight="1">
      <c r="A13" s="39" t="s">
        <v>38</v>
      </c>
      <c r="B13" s="40"/>
    </row>
    <row r="14" spans="1:16" ht="33" customHeight="1">
      <c r="A14" s="103" t="s">
        <v>39</v>
      </c>
      <c r="B14" s="104" t="s">
        <v>40</v>
      </c>
      <c r="C14" s="41"/>
    </row>
    <row r="15" spans="1:16" ht="33" customHeight="1">
      <c r="A15" s="44" t="s">
        <v>41</v>
      </c>
      <c r="B15" s="38" t="s">
        <v>42</v>
      </c>
      <c r="C15" s="41"/>
    </row>
    <row r="16" spans="1:16">
      <c r="A16" s="103" t="s">
        <v>43</v>
      </c>
      <c r="B16" s="104" t="s">
        <v>44</v>
      </c>
      <c r="C16" s="41"/>
    </row>
    <row r="17" spans="1:3" ht="24" customHeight="1">
      <c r="A17" s="39" t="s">
        <v>45</v>
      </c>
      <c r="B17" s="40"/>
    </row>
    <row r="18" spans="1:3" ht="62.25" customHeight="1">
      <c r="A18" s="115" t="s">
        <v>46</v>
      </c>
      <c r="B18" s="116" t="s">
        <v>47</v>
      </c>
      <c r="C18" s="41"/>
    </row>
    <row r="19" spans="1:3" ht="45">
      <c r="A19" s="44" t="s">
        <v>116</v>
      </c>
      <c r="B19" s="38" t="s">
        <v>48</v>
      </c>
      <c r="C19" s="41"/>
    </row>
    <row r="20" spans="1:3" ht="49.5" customHeight="1">
      <c r="A20" s="103" t="s">
        <v>119</v>
      </c>
      <c r="B20" s="104" t="s">
        <v>49</v>
      </c>
      <c r="C20" s="41"/>
    </row>
    <row r="21" spans="1:3" ht="22.5" customHeight="1">
      <c r="A21" s="39" t="s">
        <v>50</v>
      </c>
      <c r="B21" s="40"/>
    </row>
    <row r="22" spans="1:3" ht="33" customHeight="1">
      <c r="A22" s="101" t="s">
        <v>123</v>
      </c>
      <c r="B22" s="102" t="s">
        <v>51</v>
      </c>
      <c r="C22" s="41"/>
    </row>
    <row r="23" spans="1:3" ht="33" customHeight="1">
      <c r="A23" s="42" t="s">
        <v>140</v>
      </c>
      <c r="B23" s="43" t="s">
        <v>52</v>
      </c>
      <c r="C23" s="41"/>
    </row>
    <row r="24" spans="1:3" ht="33" customHeight="1">
      <c r="A24" s="101" t="s">
        <v>139</v>
      </c>
      <c r="B24" s="102" t="s">
        <v>53</v>
      </c>
      <c r="C24" s="41"/>
    </row>
    <row r="25" spans="1:3" ht="24.75" customHeight="1">
      <c r="A25" s="40"/>
      <c r="B25" s="40"/>
    </row>
    <row r="26" spans="1:3" ht="24.75" customHeight="1">
      <c r="A26" s="40"/>
      <c r="B26" s="40"/>
    </row>
    <row r="27" spans="1:3" ht="24.75" customHeight="1">
      <c r="A27" s="40"/>
      <c r="B27" s="40"/>
    </row>
    <row r="28" spans="1:3" ht="24.75" customHeight="1">
      <c r="A28" s="40"/>
      <c r="B28" s="40"/>
    </row>
    <row r="29" spans="1:3" ht="24.75" customHeight="1">
      <c r="A29" s="40"/>
      <c r="B29" s="40"/>
    </row>
    <row r="30" spans="1:3" ht="24.75" customHeight="1">
      <c r="A30" s="40"/>
      <c r="B30" s="40"/>
    </row>
    <row r="31" spans="1:3" ht="24.75" customHeight="1">
      <c r="A31" s="40"/>
      <c r="B31" s="40"/>
    </row>
    <row r="32" spans="1:3" ht="24.75" customHeight="1">
      <c r="A32" s="40"/>
      <c r="B32" s="40"/>
    </row>
    <row r="33" spans="1:2" ht="24.75" customHeight="1">
      <c r="A33" s="40"/>
      <c r="B33" s="40"/>
    </row>
    <row r="34" spans="1:2" ht="24.75" customHeight="1">
      <c r="A34" s="40"/>
      <c r="B34" s="40"/>
    </row>
    <row r="35" spans="1:2" ht="24.75" customHeight="1">
      <c r="A35" s="40"/>
      <c r="B35" s="40"/>
    </row>
    <row r="36" spans="1:2" ht="24.75" customHeight="1">
      <c r="A36" s="40"/>
      <c r="B36" s="40"/>
    </row>
    <row r="37" spans="1:2" ht="24.75" customHeight="1">
      <c r="A37" s="40"/>
      <c r="B37" s="40"/>
    </row>
    <row r="38" spans="1:2" ht="24.75" customHeight="1">
      <c r="A38" s="40"/>
      <c r="B38" s="40"/>
    </row>
    <row r="39" spans="1:2" ht="24.75" customHeight="1">
      <c r="A39" s="40"/>
      <c r="B39" s="40"/>
    </row>
    <row r="40" spans="1:2" ht="24.75" customHeight="1">
      <c r="A40" s="40"/>
      <c r="B40" s="40"/>
    </row>
    <row r="41" spans="1:2" ht="24.75" customHeight="1">
      <c r="A41" s="40"/>
      <c r="B41" s="40"/>
    </row>
    <row r="42" spans="1:2" ht="24.75" customHeight="1">
      <c r="A42" s="40"/>
      <c r="B42" s="40"/>
    </row>
    <row r="43" spans="1:2" ht="24.75" customHeight="1">
      <c r="A43" s="40"/>
      <c r="B43" s="40"/>
    </row>
    <row r="44" spans="1:2" ht="24.75" customHeight="1">
      <c r="A44" s="40"/>
      <c r="B44" s="40"/>
    </row>
    <row r="45" spans="1:2" ht="24.75" customHeight="1">
      <c r="A45" s="40"/>
      <c r="B45" s="40"/>
    </row>
    <row r="46" spans="1:2" ht="24.75" customHeight="1">
      <c r="A46" s="40"/>
      <c r="B46" s="40"/>
    </row>
    <row r="47" spans="1:2" ht="24.75" customHeight="1">
      <c r="A47" s="40"/>
      <c r="B47" s="40"/>
    </row>
    <row r="48" spans="1:2" ht="24.75" customHeight="1">
      <c r="A48" s="40"/>
      <c r="B48" s="40"/>
    </row>
    <row r="49" spans="1:2" ht="24.75" customHeight="1">
      <c r="A49" s="40"/>
      <c r="B49" s="40"/>
    </row>
    <row r="50" spans="1:2" ht="24.75" customHeight="1">
      <c r="A50" s="40"/>
      <c r="B50" s="40"/>
    </row>
    <row r="51" spans="1:2" ht="24.75" customHeight="1">
      <c r="A51" s="40"/>
      <c r="B51" s="40"/>
    </row>
    <row r="52" spans="1:2" ht="24.75" customHeight="1">
      <c r="A52" s="40"/>
      <c r="B52" s="40"/>
    </row>
    <row r="53" spans="1:2" ht="24.75" customHeight="1">
      <c r="A53" s="40"/>
      <c r="B53" s="40"/>
    </row>
    <row r="54" spans="1:2" ht="24.75" customHeight="1">
      <c r="A54" s="40"/>
      <c r="B54" s="40"/>
    </row>
    <row r="55" spans="1:2" ht="24.75" customHeight="1">
      <c r="A55" s="40"/>
      <c r="B55" s="40"/>
    </row>
    <row r="56" spans="1:2" ht="24.75" customHeight="1">
      <c r="A56" s="40"/>
      <c r="B56" s="40"/>
    </row>
  </sheetData>
  <mergeCells count="1">
    <mergeCell ref="A2:B2"/>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A4EF-534A-4694-88DE-478C8F805628}">
  <dimension ref="A1:AI1048550"/>
  <sheetViews>
    <sheetView showGridLines="0" tabSelected="1" zoomScaleNormal="100" workbookViewId="0">
      <selection activeCell="C16" sqref="C16"/>
    </sheetView>
  </sheetViews>
  <sheetFormatPr baseColWidth="10" defaultColWidth="11.42578125" defaultRowHeight="15"/>
  <cols>
    <col min="1" max="1" width="93.7109375" customWidth="1"/>
    <col min="2" max="2" width="9" bestFit="1" customWidth="1"/>
    <col min="3" max="3" width="9" style="45" bestFit="1" customWidth="1"/>
    <col min="4" max="5" width="15.42578125" customWidth="1"/>
    <col min="6" max="6" width="6.42578125" customWidth="1"/>
    <col min="7" max="7" width="15.42578125" customWidth="1"/>
    <col min="8" max="8" width="20.85546875" bestFit="1" customWidth="1"/>
    <col min="9" max="9" width="18.7109375" bestFit="1" customWidth="1"/>
    <col min="10" max="19" width="13.7109375" bestFit="1" customWidth="1"/>
    <col min="20" max="21" width="13.7109375" style="65" bestFit="1" customWidth="1"/>
    <col min="22" max="22" width="13.7109375" bestFit="1" customWidth="1"/>
    <col min="23" max="26" width="13.7109375" style="65" bestFit="1" customWidth="1"/>
    <col min="27" max="27" width="14.7109375" style="24" bestFit="1" customWidth="1"/>
    <col min="28" max="28" width="9" style="24" bestFit="1" customWidth="1"/>
    <col min="29" max="29" width="10.140625" style="24" bestFit="1" customWidth="1"/>
    <col min="30" max="30" width="9" style="24" bestFit="1" customWidth="1"/>
    <col min="31" max="31" width="10.140625" style="24" bestFit="1" customWidth="1"/>
    <col min="32" max="32" width="9" style="24" bestFit="1" customWidth="1"/>
    <col min="33" max="33" width="10.140625" style="24" bestFit="1" customWidth="1"/>
    <col min="34" max="34" width="9" style="24" bestFit="1" customWidth="1"/>
  </cols>
  <sheetData>
    <row r="1" spans="1:35">
      <c r="A1" s="81"/>
      <c r="B1" s="81"/>
      <c r="C1" s="109"/>
      <c r="D1" s="81"/>
    </row>
    <row r="2" spans="1:35">
      <c r="A2" s="14" t="s">
        <v>54</v>
      </c>
      <c r="B2" s="121" t="s">
        <v>55</v>
      </c>
      <c r="C2" s="121"/>
      <c r="D2" s="82" t="s">
        <v>56</v>
      </c>
      <c r="E2" s="6"/>
      <c r="F2" s="6"/>
      <c r="G2" s="6"/>
      <c r="H2" s="6"/>
      <c r="I2" s="6"/>
      <c r="J2" s="6"/>
    </row>
    <row r="3" spans="1:35">
      <c r="A3" s="22"/>
      <c r="B3" s="82" t="s" vm="21">
        <v>57</v>
      </c>
      <c r="C3" s="83" t="s" vm="17">
        <v>2</v>
      </c>
      <c r="D3" s="84" t="s" vm="17">
        <v>2</v>
      </c>
      <c r="T3" s="61"/>
      <c r="U3" s="66"/>
      <c r="W3" s="66"/>
      <c r="X3" s="61"/>
      <c r="Y3" s="66"/>
      <c r="Z3" s="66"/>
      <c r="AA3" s="60"/>
      <c r="AB3" s="67"/>
      <c r="AC3" s="60"/>
      <c r="AD3" s="67"/>
      <c r="AE3" s="68"/>
      <c r="AF3" s="69"/>
      <c r="AG3" s="60"/>
      <c r="AH3" s="60"/>
    </row>
    <row r="4" spans="1:35">
      <c r="A4" s="3" t="s" vm="9">
        <v>1</v>
      </c>
      <c r="B4" s="99">
        <v>1190.8253704601875</v>
      </c>
      <c r="C4" s="58">
        <v>881.13285850003786</v>
      </c>
      <c r="D4" s="58">
        <v>4475.139221409454</v>
      </c>
      <c r="E4" s="9"/>
      <c r="M4" s="11"/>
      <c r="N4" s="11"/>
      <c r="O4" s="11"/>
      <c r="P4" s="11"/>
      <c r="Q4" s="11"/>
      <c r="R4" s="11"/>
      <c r="T4" s="11"/>
      <c r="U4" s="11"/>
      <c r="W4" s="11"/>
      <c r="X4" s="11"/>
      <c r="Y4" s="11"/>
      <c r="Z4" s="11"/>
      <c r="AA4" s="48"/>
      <c r="AB4" s="48"/>
      <c r="AC4" s="48"/>
      <c r="AD4" s="48"/>
      <c r="AE4" s="48"/>
      <c r="AF4" s="48"/>
      <c r="AG4" s="48"/>
      <c r="AH4" s="48"/>
    </row>
    <row r="5" spans="1:35">
      <c r="A5" t="s" vm="18">
        <v>58</v>
      </c>
      <c r="B5" s="11">
        <v>66.55184666000001</v>
      </c>
      <c r="C5" s="10">
        <v>35.409125000000017</v>
      </c>
      <c r="D5" s="10">
        <v>175.24270399000008</v>
      </c>
      <c r="E5" s="9"/>
      <c r="M5" s="11"/>
      <c r="N5" s="11"/>
      <c r="O5" s="11"/>
      <c r="P5" s="11"/>
      <c r="Q5" s="11"/>
      <c r="R5" s="11"/>
      <c r="T5" s="11"/>
      <c r="U5" s="11"/>
      <c r="W5" s="11"/>
      <c r="X5" s="11"/>
      <c r="Y5" s="11"/>
      <c r="Z5" s="11"/>
      <c r="AA5" s="56"/>
      <c r="AB5" s="56"/>
      <c r="AC5" s="56"/>
      <c r="AD5" s="56"/>
      <c r="AE5" s="56"/>
      <c r="AF5" s="48"/>
      <c r="AG5" s="9"/>
      <c r="AH5" s="11"/>
    </row>
    <row r="6" spans="1:35">
      <c r="A6" s="7" t="s">
        <v>59</v>
      </c>
      <c r="B6" s="11">
        <f>+B4-B5</f>
        <v>1124.2735238001876</v>
      </c>
      <c r="C6" s="9">
        <f t="shared" ref="C6:D6" si="0">+C4-C5</f>
        <v>845.72373350003784</v>
      </c>
      <c r="D6" s="9">
        <f t="shared" si="0"/>
        <v>4299.8965174194536</v>
      </c>
      <c r="E6" s="9"/>
      <c r="F6" s="7"/>
      <c r="G6" s="7"/>
      <c r="H6" s="7"/>
      <c r="I6" s="7"/>
      <c r="J6" s="7"/>
      <c r="M6" s="11"/>
      <c r="N6" s="11"/>
      <c r="O6" s="11"/>
      <c r="P6" s="11"/>
      <c r="Q6" s="11"/>
      <c r="R6" s="11"/>
      <c r="T6" s="9"/>
      <c r="U6" s="11"/>
      <c r="W6" s="11"/>
      <c r="X6" s="11"/>
      <c r="Y6" s="11"/>
      <c r="Z6" s="11"/>
      <c r="AA6" s="56"/>
      <c r="AB6" s="48"/>
      <c r="AC6" s="56"/>
      <c r="AD6" s="48"/>
      <c r="AE6" s="56"/>
      <c r="AF6" s="48"/>
      <c r="AG6" s="56"/>
      <c r="AH6" s="56"/>
    </row>
    <row r="7" spans="1:35">
      <c r="B7" s="11"/>
      <c r="C7"/>
      <c r="E7" s="9"/>
      <c r="M7" s="11"/>
      <c r="N7" s="11"/>
      <c r="O7" s="11"/>
      <c r="P7" s="11"/>
      <c r="Q7" s="11"/>
      <c r="R7" s="11"/>
      <c r="T7"/>
      <c r="U7" s="11"/>
      <c r="W7" s="61"/>
      <c r="X7" s="61"/>
      <c r="Y7" s="61"/>
      <c r="Z7" s="61"/>
    </row>
    <row r="8" spans="1:35">
      <c r="A8" t="s" vm="10">
        <v>4</v>
      </c>
      <c r="B8" s="12">
        <v>34522.214828030017</v>
      </c>
      <c r="C8" s="12">
        <v>29911.888292840027</v>
      </c>
      <c r="D8" s="12">
        <v>33560.510988240036</v>
      </c>
      <c r="E8" s="9"/>
      <c r="F8" s="9"/>
      <c r="M8" s="11"/>
      <c r="N8" s="11"/>
      <c r="O8" s="11"/>
      <c r="P8" s="11"/>
      <c r="Q8" s="11"/>
      <c r="R8" s="11"/>
      <c r="T8" s="11"/>
      <c r="U8" s="11"/>
      <c r="W8" s="11"/>
      <c r="X8" s="11"/>
      <c r="Y8" s="11"/>
      <c r="Z8" s="11"/>
      <c r="AA8" s="48"/>
      <c r="AB8" s="48"/>
      <c r="AC8" s="48"/>
      <c r="AD8" s="48"/>
      <c r="AE8" s="48"/>
      <c r="AF8" s="48"/>
      <c r="AG8" s="48"/>
      <c r="AH8" s="48"/>
    </row>
    <row r="9" spans="1:35">
      <c r="A9" t="s" vm="6">
        <v>60</v>
      </c>
      <c r="B9" s="12">
        <v>3000</v>
      </c>
      <c r="C9" s="1">
        <v>2100</v>
      </c>
      <c r="D9" s="1">
        <v>3155.4676100000001</v>
      </c>
      <c r="E9" s="9"/>
      <c r="M9" s="11"/>
      <c r="N9" s="11"/>
      <c r="O9" s="11"/>
      <c r="P9" s="11"/>
      <c r="Q9" s="11"/>
      <c r="R9" s="11"/>
      <c r="T9" s="11"/>
      <c r="U9" s="11"/>
      <c r="W9" s="11"/>
      <c r="X9" s="11"/>
      <c r="Y9" s="11"/>
      <c r="Z9" s="11"/>
      <c r="AA9" s="48"/>
      <c r="AB9" s="48"/>
      <c r="AC9" s="48"/>
      <c r="AD9" s="48"/>
      <c r="AE9" s="48"/>
      <c r="AF9" s="48"/>
      <c r="AG9" s="48"/>
      <c r="AH9" s="48"/>
    </row>
    <row r="10" spans="1:35">
      <c r="A10" s="3" t="s">
        <v>61</v>
      </c>
      <c r="B10" s="99">
        <f>+B8-B9</f>
        <v>31522.214828030017</v>
      </c>
      <c r="C10" s="57">
        <f>+C8-C9</f>
        <v>27811.888292840027</v>
      </c>
      <c r="D10" s="57">
        <f>+D8-D9</f>
        <v>30405.043378240036</v>
      </c>
      <c r="E10" s="9"/>
      <c r="M10" s="11"/>
      <c r="N10" s="11"/>
      <c r="O10" s="11"/>
      <c r="P10" s="11"/>
      <c r="Q10" s="11"/>
      <c r="R10" s="11"/>
      <c r="T10" s="9"/>
      <c r="U10" s="11"/>
      <c r="W10" s="11"/>
      <c r="X10" s="11"/>
      <c r="Y10" s="11"/>
      <c r="Z10" s="11"/>
      <c r="AA10" s="48"/>
      <c r="AB10" s="48"/>
      <c r="AC10" s="48"/>
      <c r="AD10" s="48"/>
      <c r="AE10" s="48"/>
      <c r="AF10" s="48"/>
      <c r="AG10" s="48"/>
      <c r="AH10" s="48"/>
    </row>
    <row r="11" spans="1:35">
      <c r="B11" s="11"/>
      <c r="C11" s="10"/>
      <c r="E11" s="9"/>
      <c r="M11" s="11"/>
      <c r="N11" s="11"/>
      <c r="O11" s="11"/>
      <c r="P11" s="11"/>
      <c r="Q11" s="11"/>
      <c r="R11" s="11"/>
      <c r="T11" s="61"/>
      <c r="U11" s="11"/>
      <c r="W11" s="61"/>
      <c r="X11" s="61"/>
      <c r="Y11" s="61"/>
      <c r="Z11" s="61"/>
    </row>
    <row r="12" spans="1:35">
      <c r="A12" t="s">
        <v>62</v>
      </c>
      <c r="B12" s="11">
        <v>30963.629103135027</v>
      </c>
      <c r="C12" s="11">
        <v>27399.676933630024</v>
      </c>
      <c r="D12" s="11">
        <v>28051.653215288035</v>
      </c>
      <c r="E12" s="9"/>
      <c r="M12" s="11"/>
      <c r="N12" s="11"/>
      <c r="O12" s="11"/>
      <c r="P12" s="11"/>
      <c r="Q12" s="11"/>
      <c r="R12" s="11"/>
      <c r="T12" s="11"/>
      <c r="U12" s="11"/>
      <c r="W12" s="11"/>
      <c r="X12" s="11"/>
      <c r="Y12" s="11"/>
      <c r="Z12" s="11"/>
      <c r="AA12" s="48"/>
      <c r="AB12" s="48"/>
      <c r="AC12" s="48"/>
      <c r="AD12" s="48"/>
      <c r="AE12" s="48"/>
      <c r="AF12" s="48"/>
      <c r="AG12" s="48"/>
      <c r="AH12" s="48"/>
    </row>
    <row r="13" spans="1:35">
      <c r="B13" s="11"/>
      <c r="C13" s="10"/>
      <c r="E13" s="9"/>
      <c r="M13" s="11"/>
      <c r="N13" s="11"/>
      <c r="O13" s="11"/>
      <c r="P13" s="11"/>
      <c r="Q13" s="11"/>
      <c r="R13" s="11"/>
      <c r="T13" s="61"/>
      <c r="U13" s="11"/>
      <c r="W13" s="61"/>
      <c r="X13" s="61"/>
      <c r="Y13" s="61"/>
      <c r="Z13" s="61"/>
    </row>
    <row r="14" spans="1:35">
      <c r="A14" s="7" t="s">
        <v>63</v>
      </c>
      <c r="B14" s="12">
        <f>+B6/B124*B122</f>
        <v>4521.8034034161392</v>
      </c>
      <c r="C14" s="12">
        <f>+C6/C124*C122</f>
        <v>3429.8795858612648</v>
      </c>
      <c r="D14" s="12">
        <f>+D6/D124*D122</f>
        <v>4299.8965174194536</v>
      </c>
      <c r="E14" s="9"/>
      <c r="F14" s="7"/>
      <c r="G14" s="7"/>
      <c r="H14" s="7"/>
      <c r="I14" s="7"/>
      <c r="J14" s="7"/>
      <c r="M14" s="11"/>
      <c r="N14" s="11"/>
      <c r="O14" s="11"/>
      <c r="P14" s="11"/>
      <c r="Q14" s="11"/>
      <c r="R14" s="11"/>
      <c r="T14" s="11"/>
      <c r="U14" s="11"/>
      <c r="W14" s="11"/>
      <c r="X14" s="11"/>
      <c r="Y14" s="11"/>
      <c r="Z14" s="11"/>
      <c r="AA14" s="48"/>
      <c r="AB14" s="48"/>
      <c r="AC14" s="48"/>
      <c r="AD14" s="48"/>
      <c r="AE14" s="48"/>
      <c r="AF14" s="48"/>
      <c r="AG14" s="48"/>
      <c r="AH14" s="48"/>
    </row>
    <row r="15" spans="1:35">
      <c r="A15" t="s">
        <v>64</v>
      </c>
      <c r="B15" s="12">
        <f>+B12</f>
        <v>30963.629103135027</v>
      </c>
      <c r="C15" s="1">
        <f>C12</f>
        <v>27399.676933630024</v>
      </c>
      <c r="D15" s="12">
        <f>D12</f>
        <v>28051.653215288035</v>
      </c>
      <c r="E15" s="9"/>
      <c r="M15" s="11"/>
      <c r="N15" s="11"/>
      <c r="O15" s="11"/>
      <c r="P15" s="11"/>
      <c r="Q15" s="11"/>
      <c r="R15" s="11"/>
      <c r="T15" s="11"/>
      <c r="U15" s="11"/>
      <c r="W15" s="11"/>
      <c r="X15" s="11"/>
      <c r="Y15" s="11"/>
      <c r="Z15" s="11"/>
      <c r="AA15" s="48"/>
      <c r="AB15" s="48"/>
      <c r="AC15" s="56"/>
      <c r="AD15" s="56"/>
      <c r="AE15" s="56"/>
      <c r="AF15" s="56"/>
      <c r="AG15" s="48"/>
      <c r="AH15" s="48"/>
    </row>
    <row r="16" spans="1:35" s="59" customFormat="1">
      <c r="A16" s="85" t="s">
        <v>30</v>
      </c>
      <c r="B16" s="85">
        <f>+B14/B15</f>
        <v>0.14603596330245128</v>
      </c>
      <c r="C16" s="85">
        <f>C14/C15</f>
        <v>0.12517956303533903</v>
      </c>
      <c r="D16" s="85">
        <f>D14/D15</f>
        <v>0.15328495915798745</v>
      </c>
      <c r="E16" s="9"/>
      <c r="F16" s="50"/>
      <c r="G16" s="50"/>
      <c r="H16"/>
      <c r="I16"/>
      <c r="J16" s="50"/>
      <c r="K16"/>
      <c r="L16"/>
      <c r="M16" s="50"/>
      <c r="N16" s="50"/>
      <c r="O16" s="50"/>
      <c r="P16" s="50"/>
      <c r="Q16" s="50"/>
      <c r="R16" s="50"/>
      <c r="S16"/>
      <c r="T16" s="50"/>
      <c r="U16" s="50"/>
      <c r="V16"/>
      <c r="W16" s="50"/>
      <c r="X16" s="50"/>
      <c r="Y16" s="50"/>
      <c r="Z16" s="50"/>
      <c r="AA16" s="50"/>
      <c r="AB16" s="50"/>
      <c r="AC16" s="49"/>
      <c r="AD16" s="49"/>
      <c r="AE16" s="49"/>
      <c r="AF16" s="49"/>
      <c r="AG16" s="50"/>
      <c r="AH16" s="50"/>
      <c r="AI16"/>
    </row>
    <row r="17" spans="1:35">
      <c r="C17" s="46"/>
      <c r="E17" s="9"/>
      <c r="T17" s="61"/>
      <c r="U17" s="70"/>
      <c r="W17" s="70"/>
      <c r="X17" s="70"/>
      <c r="Y17" s="70"/>
      <c r="Z17" s="70"/>
      <c r="AA17" s="49"/>
      <c r="AB17" s="6"/>
      <c r="AC17" s="49"/>
      <c r="AD17" s="6"/>
      <c r="AE17" s="49"/>
      <c r="AF17" s="6"/>
      <c r="AG17" s="50"/>
      <c r="AH17" s="50"/>
    </row>
    <row r="18" spans="1:35">
      <c r="A18" t="s" vm="2">
        <v>65</v>
      </c>
      <c r="B18" s="1">
        <v>825.76135836000014</v>
      </c>
      <c r="C18" s="1">
        <v>761.46304280000027</v>
      </c>
      <c r="D18" s="1">
        <v>3299.3294641100001</v>
      </c>
      <c r="E18" s="9"/>
      <c r="M18" s="11"/>
      <c r="N18" s="11"/>
      <c r="O18" s="11"/>
      <c r="P18" s="11"/>
      <c r="Q18" s="11"/>
      <c r="R18" s="11"/>
      <c r="T18" s="11"/>
      <c r="U18" s="11"/>
      <c r="W18" s="11"/>
      <c r="X18" s="11"/>
      <c r="Y18" s="11"/>
      <c r="Z18" s="11"/>
      <c r="AA18" s="62"/>
      <c r="AB18"/>
      <c r="AC18" s="48"/>
      <c r="AD18" s="48"/>
      <c r="AE18" s="48"/>
      <c r="AF18" s="48"/>
      <c r="AG18" s="62"/>
      <c r="AH18" s="48"/>
    </row>
    <row r="19" spans="1:35">
      <c r="A19" t="s" vm="11">
        <v>66</v>
      </c>
      <c r="B19" s="1">
        <v>2358.8445993901241</v>
      </c>
      <c r="C19" s="1">
        <v>1927.286221650035</v>
      </c>
      <c r="D19" s="1">
        <v>8744.5624193195436</v>
      </c>
      <c r="E19" s="9"/>
      <c r="M19" s="11"/>
      <c r="N19" s="11"/>
      <c r="O19" s="11"/>
      <c r="P19" s="11"/>
      <c r="Q19" s="11"/>
      <c r="R19" s="11"/>
      <c r="T19" s="11"/>
      <c r="U19" s="11"/>
      <c r="W19" s="11"/>
      <c r="X19" s="11"/>
      <c r="Y19" s="11"/>
      <c r="Z19" s="11"/>
      <c r="AA19" s="62"/>
      <c r="AB19" s="48"/>
      <c r="AC19" s="48"/>
      <c r="AD19" s="48"/>
      <c r="AE19" s="48"/>
      <c r="AF19" s="48"/>
      <c r="AG19" s="62"/>
      <c r="AH19" s="48"/>
    </row>
    <row r="20" spans="1:35" s="59" customFormat="1">
      <c r="A20" s="85" t="s">
        <v>67</v>
      </c>
      <c r="B20" s="85">
        <f>+B18/B19</f>
        <v>0.35007026684737924</v>
      </c>
      <c r="C20" s="85">
        <f>C18/C19</f>
        <v>0.39509598223977238</v>
      </c>
      <c r="D20" s="85">
        <f>D18/D19</f>
        <v>0.37730069337954786</v>
      </c>
      <c r="E20" s="9"/>
      <c r="F20" s="50"/>
      <c r="G20" s="50"/>
      <c r="H20"/>
      <c r="I20"/>
      <c r="J20"/>
      <c r="K20"/>
      <c r="L20"/>
      <c r="M20"/>
      <c r="N20"/>
      <c r="O20"/>
      <c r="P20"/>
      <c r="Q20"/>
      <c r="R20"/>
      <c r="S20"/>
      <c r="T20"/>
      <c r="U20"/>
      <c r="V20"/>
      <c r="W20"/>
      <c r="X20"/>
      <c r="Y20"/>
      <c r="Z20"/>
      <c r="AA20" s="50"/>
      <c r="AB20" s="50"/>
      <c r="AC20" s="49"/>
      <c r="AD20" s="49"/>
      <c r="AE20" s="49"/>
      <c r="AF20" s="49"/>
      <c r="AG20" s="49"/>
      <c r="AH20" s="49"/>
      <c r="AI20"/>
    </row>
    <row r="21" spans="1:35">
      <c r="C21" s="32"/>
      <c r="E21" s="9"/>
      <c r="T21"/>
      <c r="U21"/>
      <c r="W21"/>
      <c r="X21"/>
      <c r="Y21"/>
      <c r="Z21"/>
    </row>
    <row r="22" spans="1:35">
      <c r="A22" t="s" vm="2">
        <v>65</v>
      </c>
      <c r="B22" s="1">
        <v>619.1328933799997</v>
      </c>
      <c r="C22" s="1">
        <v>561.77178394000032</v>
      </c>
      <c r="D22" s="1">
        <v>2456.3602031200003</v>
      </c>
      <c r="E22" s="9"/>
      <c r="T22"/>
      <c r="U22"/>
      <c r="W22"/>
      <c r="X22"/>
      <c r="Y22"/>
      <c r="Z22"/>
    </row>
    <row r="23" spans="1:35">
      <c r="A23" t="s" vm="12">
        <v>68</v>
      </c>
      <c r="B23" s="1">
        <v>2002.017675889972</v>
      </c>
      <c r="C23" s="1">
        <v>1650.9681694199978</v>
      </c>
      <c r="D23" s="1">
        <v>7280.6733044999864</v>
      </c>
      <c r="E23" s="9"/>
      <c r="T23"/>
      <c r="U23"/>
      <c r="W23"/>
      <c r="X23"/>
      <c r="Y23"/>
      <c r="Z23"/>
    </row>
    <row r="24" spans="1:35">
      <c r="A24" s="89" t="s">
        <v>33</v>
      </c>
      <c r="B24" s="100">
        <f>+B22/B23</f>
        <v>0.30925445905704696</v>
      </c>
      <c r="C24" s="100">
        <f>C22/C23</f>
        <v>0.34026808895858757</v>
      </c>
      <c r="D24" s="100">
        <f>D22/D23</f>
        <v>0.33738091250458813</v>
      </c>
      <c r="E24" s="9"/>
      <c r="T24"/>
      <c r="U24"/>
      <c r="W24"/>
      <c r="X24"/>
      <c r="Y24"/>
      <c r="Z24"/>
    </row>
    <row r="25" spans="1:35">
      <c r="C25" s="32"/>
      <c r="E25" s="9"/>
      <c r="T25" s="61"/>
      <c r="U25" s="61"/>
      <c r="W25" s="61"/>
      <c r="X25" s="61"/>
      <c r="Y25" s="61"/>
      <c r="Z25" s="61"/>
    </row>
    <row r="26" spans="1:35">
      <c r="A26" t="s" vm="1">
        <v>0</v>
      </c>
      <c r="B26" s="12">
        <v>1729.4564242099812</v>
      </c>
      <c r="C26" s="1">
        <v>1401.7798749599961</v>
      </c>
      <c r="D26" s="1">
        <v>6136.4767764699909</v>
      </c>
      <c r="E26" s="9"/>
      <c r="R26" s="11"/>
      <c r="T26" s="11"/>
      <c r="U26" s="11"/>
      <c r="W26" s="11"/>
      <c r="X26" s="11"/>
      <c r="Y26" s="11"/>
      <c r="Z26" s="11"/>
      <c r="AA26" s="62"/>
      <c r="AB26" s="48"/>
      <c r="AC26" s="48"/>
      <c r="AD26" s="48"/>
      <c r="AE26" s="48"/>
      <c r="AF26" s="62"/>
      <c r="AG26" s="62"/>
      <c r="AH26" s="48"/>
    </row>
    <row r="27" spans="1:35">
      <c r="B27" s="12"/>
      <c r="C27" s="32"/>
      <c r="E27" s="9"/>
      <c r="M27" s="11"/>
      <c r="N27" s="11"/>
      <c r="O27" s="11"/>
      <c r="P27" s="11"/>
      <c r="Q27" s="11"/>
      <c r="R27" s="11"/>
      <c r="T27" s="61"/>
      <c r="U27" s="61"/>
      <c r="W27" s="61"/>
      <c r="X27" s="61"/>
      <c r="Y27" s="61"/>
      <c r="Z27" s="61"/>
      <c r="AB27" s="42"/>
      <c r="AD27" s="42"/>
      <c r="AF27" s="42"/>
      <c r="AG27" s="7"/>
      <c r="AH27" s="7"/>
    </row>
    <row r="28" spans="1:35">
      <c r="A28" t="s" vm="8">
        <v>3</v>
      </c>
      <c r="B28" s="12">
        <v>377004.57778522797</v>
      </c>
      <c r="C28" s="1">
        <v>364646.18638109526</v>
      </c>
      <c r="D28" s="12">
        <v>362186.04192431679</v>
      </c>
      <c r="E28" s="9"/>
      <c r="M28" s="11"/>
      <c r="N28" s="11"/>
      <c r="O28" s="11"/>
      <c r="P28" s="11"/>
      <c r="Q28" s="11"/>
      <c r="R28" s="11"/>
      <c r="T28" s="11"/>
      <c r="U28" s="11"/>
      <c r="W28" s="11"/>
      <c r="X28" s="11"/>
      <c r="Y28" s="11"/>
      <c r="Z28" s="11"/>
      <c r="AA28" s="48"/>
      <c r="AB28" s="48"/>
      <c r="AC28" s="48"/>
      <c r="AD28" s="48"/>
      <c r="AE28" s="48"/>
      <c r="AF28" s="48"/>
      <c r="AG28" s="48"/>
      <c r="AH28" s="48"/>
    </row>
    <row r="29" spans="1:35">
      <c r="A29" t="s">
        <v>69</v>
      </c>
      <c r="B29" s="12">
        <v>370420.16387214046</v>
      </c>
      <c r="C29" s="1">
        <v>355930.85400963365</v>
      </c>
      <c r="D29" s="12">
        <v>362417.04143922648</v>
      </c>
      <c r="E29" s="9"/>
      <c r="J29" s="50"/>
      <c r="M29" s="50"/>
      <c r="N29" s="50"/>
      <c r="O29" s="50"/>
      <c r="T29" s="11"/>
      <c r="U29" s="11"/>
      <c r="W29" s="11"/>
      <c r="X29" s="11"/>
      <c r="Y29" s="11"/>
      <c r="Z29" s="11"/>
      <c r="AA29" s="48"/>
      <c r="AB29" s="48"/>
      <c r="AC29" s="48"/>
      <c r="AD29" s="48"/>
      <c r="AE29" s="48"/>
      <c r="AF29" s="48"/>
      <c r="AG29" s="48"/>
      <c r="AH29" s="48"/>
    </row>
    <row r="30" spans="1:35" s="59" customFormat="1">
      <c r="A30" s="86" t="s">
        <v>70</v>
      </c>
      <c r="B30" s="86">
        <f>(B26/B124*B122)/B29</f>
        <v>1.8778231874391749E-2</v>
      </c>
      <c r="C30" s="86">
        <f>(C26/C124*C122)/C29</f>
        <v>1.5972192619766852E-2</v>
      </c>
      <c r="D30" s="86">
        <f>(D26)/D29</f>
        <v>1.6932086725560375E-2</v>
      </c>
      <c r="E30" s="9"/>
      <c r="F30" s="47"/>
      <c r="G30" s="47"/>
      <c r="H30"/>
      <c r="I30"/>
      <c r="J30"/>
      <c r="K30"/>
      <c r="L30"/>
      <c r="M30"/>
      <c r="N30"/>
      <c r="O30"/>
      <c r="P30" s="47"/>
      <c r="Q30" s="47"/>
      <c r="R30" s="47"/>
      <c r="S30"/>
      <c r="T30" s="47"/>
      <c r="U30" s="47"/>
      <c r="V30"/>
      <c r="W30" s="47"/>
      <c r="X30" s="47"/>
      <c r="Y30" s="47"/>
      <c r="Z30" s="47"/>
      <c r="AA30" s="47"/>
      <c r="AB30" s="47"/>
      <c r="AC30" s="20"/>
      <c r="AD30" s="47"/>
      <c r="AE30" s="20"/>
      <c r="AF30" s="47"/>
      <c r="AG30" s="47"/>
      <c r="AH30" s="47"/>
      <c r="AI30"/>
    </row>
    <row r="31" spans="1:35">
      <c r="A31" s="47"/>
      <c r="B31" s="47"/>
      <c r="C31" s="47"/>
      <c r="D31" s="47"/>
      <c r="E31" s="9"/>
      <c r="F31" s="47"/>
      <c r="G31" s="47"/>
      <c r="M31" s="11"/>
      <c r="N31" s="11"/>
      <c r="O31" s="11"/>
      <c r="P31" s="47"/>
      <c r="Q31" s="47"/>
      <c r="R31" s="47"/>
      <c r="T31" s="47"/>
      <c r="U31" s="47"/>
      <c r="W31" s="47"/>
      <c r="X31" s="47"/>
      <c r="Y31" s="47"/>
      <c r="Z31" s="47"/>
      <c r="AA31" s="47"/>
      <c r="AB31" s="47"/>
      <c r="AC31" s="20"/>
      <c r="AD31" s="47"/>
      <c r="AE31" s="20"/>
      <c r="AF31" s="47"/>
      <c r="AG31" s="47"/>
      <c r="AH31" s="47"/>
    </row>
    <row r="32" spans="1:35">
      <c r="A32" t="s">
        <v>71</v>
      </c>
      <c r="B32" s="98">
        <v>1668.9246930399995</v>
      </c>
      <c r="C32" s="98">
        <v>1237.0878496700002</v>
      </c>
      <c r="D32" s="98">
        <v>5851.3654717300005</v>
      </c>
      <c r="E32" s="9"/>
      <c r="F32" s="96"/>
      <c r="G32" s="47"/>
      <c r="M32" s="11"/>
      <c r="N32" s="11"/>
      <c r="O32" s="11"/>
      <c r="P32" s="47"/>
      <c r="Q32" s="47"/>
      <c r="R32" s="47"/>
      <c r="T32" s="47"/>
      <c r="U32" s="47"/>
      <c r="W32" s="47"/>
      <c r="X32" s="47"/>
      <c r="Y32" s="47"/>
      <c r="Z32" s="47"/>
      <c r="AA32" s="47"/>
      <c r="AB32" s="47"/>
      <c r="AC32" s="20"/>
      <c r="AD32" s="47"/>
      <c r="AE32" s="20"/>
      <c r="AF32" s="47"/>
      <c r="AG32" s="47"/>
      <c r="AH32" s="47"/>
    </row>
    <row r="33" spans="1:34">
      <c r="A33" s="93" t="s">
        <v>72</v>
      </c>
      <c r="B33" s="98">
        <v>-1053.4130836634104</v>
      </c>
      <c r="C33" s="98">
        <v>-697.41127236579723</v>
      </c>
      <c r="D33" s="98">
        <v>-3594.6220940598805</v>
      </c>
      <c r="E33" s="9"/>
      <c r="F33" s="47"/>
      <c r="G33" s="47"/>
      <c r="T33"/>
      <c r="U33"/>
      <c r="W33"/>
      <c r="X33"/>
      <c r="Y33"/>
      <c r="Z33"/>
      <c r="AA33"/>
      <c r="AB33" s="47"/>
      <c r="AC33" s="20"/>
      <c r="AD33" s="47"/>
      <c r="AE33" s="20"/>
      <c r="AF33" s="47"/>
      <c r="AG33" s="47"/>
      <c r="AH33" s="47"/>
    </row>
    <row r="34" spans="1:34">
      <c r="A34" s="7" t="s">
        <v>73</v>
      </c>
      <c r="B34" s="95">
        <f>+B32+B33</f>
        <v>615.51160937658915</v>
      </c>
      <c r="C34" s="95">
        <f>+C32+C33</f>
        <v>539.67657730420297</v>
      </c>
      <c r="D34" s="95">
        <f>+D32+D33</f>
        <v>2256.74337767012</v>
      </c>
      <c r="E34" s="9"/>
      <c r="F34" s="47"/>
      <c r="G34" s="47"/>
      <c r="T34"/>
      <c r="U34"/>
      <c r="W34"/>
      <c r="X34"/>
      <c r="Y34"/>
      <c r="Z34"/>
      <c r="AA34"/>
      <c r="AB34" s="47"/>
      <c r="AC34" s="20"/>
      <c r="AD34" s="47"/>
      <c r="AE34" s="20"/>
      <c r="AF34" s="47"/>
      <c r="AG34" s="47"/>
      <c r="AH34" s="47"/>
    </row>
    <row r="35" spans="1:34">
      <c r="A35" s="7" t="s" vm="7">
        <v>74</v>
      </c>
      <c r="B35" s="26">
        <v>87034.179689424636</v>
      </c>
      <c r="C35" s="26">
        <v>80358.833193622151</v>
      </c>
      <c r="D35" s="26">
        <v>84091.555312809011</v>
      </c>
      <c r="E35" s="9"/>
      <c r="F35" s="47"/>
      <c r="G35" s="47"/>
      <c r="T35"/>
      <c r="U35"/>
      <c r="W35"/>
      <c r="X35"/>
      <c r="Y35"/>
      <c r="Z35"/>
      <c r="AA35"/>
      <c r="AB35" s="47"/>
      <c r="AC35" s="20"/>
      <c r="AD35" s="47"/>
      <c r="AE35" s="20"/>
      <c r="AF35" s="47"/>
      <c r="AG35" s="47"/>
      <c r="AH35" s="47"/>
    </row>
    <row r="36" spans="1:34">
      <c r="A36" s="91" t="s">
        <v>75</v>
      </c>
      <c r="B36" s="86">
        <f>+(B34/$B$124*$B$122)/B35</f>
        <v>2.8443700785356692E-2</v>
      </c>
      <c r="C36" s="86">
        <f>+(C34/$C$124*$C$122)/C35</f>
        <v>2.7236437542786242E-2</v>
      </c>
      <c r="D36" s="86">
        <f>+(D34/$D$124*$D$122)/D35</f>
        <v>2.6836742039974708E-2</v>
      </c>
      <c r="E36" s="9"/>
      <c r="F36" s="47"/>
      <c r="G36" s="47"/>
      <c r="T36"/>
      <c r="U36"/>
      <c r="W36"/>
      <c r="X36"/>
      <c r="Y36"/>
      <c r="Z36"/>
      <c r="AA36"/>
      <c r="AB36" s="47"/>
      <c r="AC36" s="20"/>
      <c r="AD36" s="47"/>
      <c r="AE36" s="20"/>
      <c r="AF36" s="47"/>
      <c r="AG36" s="47"/>
      <c r="AH36" s="47"/>
    </row>
    <row r="37" spans="1:34">
      <c r="A37" s="6"/>
      <c r="B37" s="94"/>
      <c r="C37" s="94"/>
      <c r="D37" s="94"/>
      <c r="E37" s="9"/>
      <c r="F37" s="47"/>
      <c r="G37" s="47"/>
      <c r="T37"/>
      <c r="U37"/>
      <c r="W37"/>
      <c r="X37"/>
      <c r="Y37"/>
      <c r="Z37"/>
      <c r="AA37"/>
      <c r="AB37" s="47"/>
      <c r="AC37" s="20"/>
      <c r="AD37" s="47"/>
      <c r="AE37" s="20"/>
      <c r="AF37" s="47"/>
      <c r="AG37" s="47"/>
      <c r="AH37" s="47"/>
    </row>
    <row r="38" spans="1:34">
      <c r="A38" t="s">
        <v>76</v>
      </c>
      <c r="B38" s="98">
        <v>389.64186850999994</v>
      </c>
      <c r="C38" s="98">
        <v>272.82983163999995</v>
      </c>
      <c r="D38" s="33">
        <v>1287.2533242</v>
      </c>
      <c r="E38" s="9"/>
      <c r="F38" s="47"/>
      <c r="G38" s="47"/>
      <c r="P38" s="47"/>
      <c r="Q38" s="47"/>
      <c r="R38" s="47"/>
      <c r="T38" s="47"/>
      <c r="U38" s="47"/>
      <c r="W38" s="47"/>
      <c r="X38" s="47"/>
      <c r="Y38" s="47"/>
      <c r="Z38" s="47"/>
      <c r="AA38" s="47"/>
      <c r="AB38" s="47"/>
      <c r="AC38" s="20"/>
      <c r="AD38" s="47"/>
      <c r="AE38" s="20"/>
      <c r="AF38" s="47"/>
      <c r="AG38" s="47"/>
      <c r="AH38" s="47"/>
    </row>
    <row r="39" spans="1:34">
      <c r="A39" s="93" t="s">
        <v>72</v>
      </c>
      <c r="B39" s="98">
        <v>-247.91964487961502</v>
      </c>
      <c r="C39" s="98">
        <v>-150.63594383933039</v>
      </c>
      <c r="D39" s="33">
        <v>-808.5701862123492</v>
      </c>
      <c r="E39" s="9"/>
      <c r="F39" s="47"/>
      <c r="G39" s="47"/>
      <c r="P39" s="47"/>
      <c r="Q39" s="47"/>
      <c r="R39" s="47"/>
      <c r="T39" s="47"/>
      <c r="U39" s="47"/>
      <c r="W39" s="47"/>
      <c r="X39" s="47"/>
      <c r="Y39" s="47"/>
      <c r="Z39" s="47"/>
      <c r="AA39" s="47"/>
      <c r="AB39" s="47"/>
      <c r="AC39" s="20"/>
      <c r="AD39" s="47"/>
      <c r="AE39" s="20"/>
      <c r="AF39" s="47"/>
      <c r="AG39" s="47"/>
      <c r="AH39" s="47"/>
    </row>
    <row r="40" spans="1:34">
      <c r="A40" s="7" t="s">
        <v>77</v>
      </c>
      <c r="B40" s="95">
        <f t="shared" ref="B40:D40" si="1">SUM(B38:B39)</f>
        <v>141.72222363038492</v>
      </c>
      <c r="C40" s="95">
        <f t="shared" si="1"/>
        <v>122.19388780066956</v>
      </c>
      <c r="D40" s="95">
        <f t="shared" si="1"/>
        <v>478.68313798765075</v>
      </c>
      <c r="E40" s="9"/>
      <c r="F40" s="47"/>
      <c r="G40" s="47"/>
      <c r="J40" s="47"/>
      <c r="M40" s="47"/>
      <c r="N40" s="47"/>
      <c r="O40" s="47"/>
      <c r="P40" s="47"/>
      <c r="Q40" s="47"/>
      <c r="R40" s="47"/>
      <c r="T40" s="47"/>
      <c r="U40" s="47"/>
      <c r="W40" s="47"/>
      <c r="X40" s="47"/>
      <c r="Y40" s="47"/>
      <c r="Z40" s="47"/>
      <c r="AA40" s="47"/>
      <c r="AB40" s="47"/>
      <c r="AC40" s="20"/>
      <c r="AD40" s="47"/>
      <c r="AE40" s="20"/>
      <c r="AF40" s="47"/>
      <c r="AG40" s="47"/>
      <c r="AH40" s="47"/>
    </row>
    <row r="41" spans="1:34">
      <c r="A41" s="7" t="s">
        <v>78</v>
      </c>
      <c r="B41" s="26">
        <v>21682.765627279216</v>
      </c>
      <c r="C41" s="26">
        <v>18842.047125096207</v>
      </c>
      <c r="D41" s="26">
        <v>19933.794971936135</v>
      </c>
      <c r="E41" s="9"/>
      <c r="F41" s="47"/>
      <c r="G41" s="47"/>
      <c r="J41" s="47"/>
      <c r="M41" s="47"/>
      <c r="N41" s="47"/>
      <c r="O41" s="47"/>
      <c r="P41" s="47"/>
      <c r="Q41" s="47"/>
      <c r="R41" s="47"/>
      <c r="T41" s="47"/>
      <c r="U41" s="47"/>
      <c r="W41" s="47"/>
      <c r="X41" s="47"/>
      <c r="Y41" s="47"/>
      <c r="Z41" s="47"/>
      <c r="AA41" s="47"/>
      <c r="AB41" s="47"/>
      <c r="AC41" s="20"/>
      <c r="AD41" s="47"/>
      <c r="AE41" s="20"/>
      <c r="AF41" s="47"/>
      <c r="AG41" s="47"/>
      <c r="AH41" s="47"/>
    </row>
    <row r="42" spans="1:34">
      <c r="A42" s="91" t="s">
        <v>79</v>
      </c>
      <c r="B42" s="86">
        <f>+(B40/$B$124*$B$122)/B41</f>
        <v>2.6288328641533507E-2</v>
      </c>
      <c r="C42" s="86">
        <f>+(C40/$C$124*$C$122)/C41</f>
        <v>2.6300969169368176E-2</v>
      </c>
      <c r="D42" s="86">
        <f>+(D40/$D$124*$D$122)/D41</f>
        <v>2.4013648111740216E-2</v>
      </c>
      <c r="E42" s="9"/>
      <c r="F42" s="47"/>
      <c r="G42" s="47"/>
      <c r="J42" s="47"/>
      <c r="M42" s="47"/>
      <c r="N42" s="47"/>
      <c r="O42" s="47"/>
      <c r="P42" s="47"/>
      <c r="Q42" s="47"/>
      <c r="R42" s="47"/>
      <c r="T42" s="47"/>
      <c r="U42" s="47"/>
      <c r="W42" s="47"/>
      <c r="X42" s="47"/>
      <c r="Y42" s="47"/>
      <c r="Z42" s="47"/>
      <c r="AA42" s="47"/>
      <c r="AB42" s="47"/>
      <c r="AC42" s="20"/>
      <c r="AD42" s="47"/>
      <c r="AE42" s="20"/>
      <c r="AF42" s="47"/>
      <c r="AG42" s="47"/>
      <c r="AH42" s="47"/>
    </row>
    <row r="43" spans="1:34">
      <c r="A43" s="24"/>
      <c r="B43" s="48"/>
      <c r="C43" s="48"/>
      <c r="D43" s="48"/>
      <c r="E43" s="9"/>
      <c r="F43" s="47"/>
      <c r="G43" s="47"/>
      <c r="J43" s="47"/>
      <c r="M43" s="47"/>
      <c r="N43" s="47"/>
      <c r="O43" s="47"/>
      <c r="P43" s="47"/>
      <c r="Q43" s="47"/>
      <c r="R43" s="47"/>
      <c r="T43" s="47"/>
      <c r="U43" s="47"/>
      <c r="W43" s="47"/>
      <c r="X43" s="47"/>
      <c r="Y43" s="47"/>
      <c r="Z43" s="47"/>
      <c r="AA43" s="47"/>
      <c r="AB43" s="47"/>
      <c r="AC43" s="20"/>
      <c r="AD43" s="47"/>
      <c r="AE43" s="20"/>
      <c r="AF43" s="47"/>
      <c r="AG43" s="47"/>
      <c r="AH43" s="47"/>
    </row>
    <row r="44" spans="1:34">
      <c r="A44" t="s">
        <v>80</v>
      </c>
      <c r="B44" s="33">
        <v>2286.0414178800002</v>
      </c>
      <c r="C44" s="33">
        <v>1608.2608316000003</v>
      </c>
      <c r="D44" s="33">
        <v>7542.2964452799997</v>
      </c>
      <c r="E44" s="9"/>
      <c r="F44" s="47"/>
      <c r="G44" s="47"/>
      <c r="J44" s="47"/>
      <c r="M44" s="47"/>
      <c r="N44" s="47"/>
      <c r="O44" s="47"/>
      <c r="P44" s="47"/>
      <c r="Q44" s="47"/>
      <c r="R44" s="47"/>
      <c r="T44" s="47"/>
      <c r="U44" s="47"/>
      <c r="W44" s="47"/>
      <c r="X44" s="47"/>
      <c r="Y44" s="47"/>
      <c r="Z44" s="47"/>
      <c r="AA44" s="47"/>
      <c r="AB44" s="47"/>
      <c r="AC44" s="20"/>
      <c r="AD44" s="47"/>
      <c r="AE44" s="20"/>
      <c r="AF44" s="47"/>
      <c r="AG44" s="47"/>
      <c r="AH44" s="47"/>
    </row>
    <row r="45" spans="1:34">
      <c r="A45" s="93" t="s">
        <v>72</v>
      </c>
      <c r="B45" s="33">
        <v>-1894.7349845129795</v>
      </c>
      <c r="C45" s="98">
        <v>-1264.6922611832729</v>
      </c>
      <c r="D45" s="98">
        <v>-6505.4377450966876</v>
      </c>
      <c r="E45" s="9"/>
      <c r="F45" s="47"/>
      <c r="G45" s="47"/>
      <c r="J45" s="47"/>
      <c r="M45" s="47"/>
      <c r="N45" s="47"/>
      <c r="O45" s="47"/>
      <c r="P45" s="47"/>
      <c r="Q45" s="47"/>
      <c r="R45" s="47"/>
      <c r="T45" s="47"/>
      <c r="U45" s="47"/>
      <c r="W45" s="47"/>
      <c r="X45" s="47"/>
      <c r="Y45" s="47"/>
      <c r="Z45" s="47"/>
      <c r="AA45" s="47"/>
      <c r="AB45" s="47"/>
      <c r="AC45" s="20"/>
      <c r="AD45" s="47"/>
      <c r="AE45" s="20"/>
      <c r="AF45" s="47"/>
      <c r="AG45" s="47"/>
      <c r="AH45" s="47"/>
    </row>
    <row r="46" spans="1:34">
      <c r="A46" s="7" t="s">
        <v>81</v>
      </c>
      <c r="B46" s="95">
        <f t="shared" ref="B46" si="2">SUM(B44:B45)</f>
        <v>391.30643336702065</v>
      </c>
      <c r="C46" s="95">
        <f t="shared" ref="C46" si="3">SUM(C44:C45)</f>
        <v>343.56857041672743</v>
      </c>
      <c r="D46" s="95">
        <f t="shared" ref="D46" si="4">SUM(D44:D45)</f>
        <v>1036.8587001833121</v>
      </c>
      <c r="E46" s="9"/>
      <c r="F46" s="47"/>
      <c r="G46" s="47"/>
      <c r="J46" s="47"/>
      <c r="M46" s="47"/>
      <c r="N46" s="47"/>
      <c r="O46" s="47"/>
      <c r="P46" s="47"/>
      <c r="Q46" s="47"/>
      <c r="R46" s="47"/>
      <c r="T46" s="47"/>
      <c r="U46" s="47"/>
      <c r="W46" s="47"/>
      <c r="X46" s="47"/>
      <c r="Y46" s="47"/>
      <c r="Z46" s="47"/>
      <c r="AA46" s="47"/>
      <c r="AB46" s="47"/>
      <c r="AC46" s="20"/>
      <c r="AD46" s="47"/>
      <c r="AE46" s="20"/>
      <c r="AF46" s="47"/>
      <c r="AG46" s="47"/>
      <c r="AH46" s="47"/>
    </row>
    <row r="47" spans="1:34">
      <c r="A47" s="7" t="s">
        <v>82</v>
      </c>
      <c r="B47" s="26">
        <v>165588.52612486508</v>
      </c>
      <c r="C47" s="26">
        <v>156992.22338813308</v>
      </c>
      <c r="D47" s="26">
        <v>160083.16340923202</v>
      </c>
      <c r="E47" s="9"/>
      <c r="F47" s="47"/>
      <c r="G47" s="47"/>
      <c r="J47" s="47"/>
      <c r="M47" s="47"/>
      <c r="N47" s="47"/>
      <c r="O47" s="47"/>
      <c r="P47" s="47"/>
      <c r="Q47" s="47"/>
      <c r="R47" s="47"/>
      <c r="T47" s="47"/>
      <c r="U47" s="47"/>
      <c r="W47" s="47"/>
      <c r="X47" s="47"/>
      <c r="Y47" s="47"/>
      <c r="Z47" s="47"/>
      <c r="AA47" s="47"/>
      <c r="AB47" s="47"/>
      <c r="AC47" s="20"/>
      <c r="AD47" s="47"/>
      <c r="AE47" s="20"/>
      <c r="AF47" s="47"/>
      <c r="AG47" s="47"/>
      <c r="AH47" s="47"/>
    </row>
    <row r="48" spans="1:34">
      <c r="A48" s="91" t="s">
        <v>83</v>
      </c>
      <c r="B48" s="86">
        <f>+(B46/$B$124*$B$122)/B47</f>
        <v>9.50443796857031E-3</v>
      </c>
      <c r="C48" s="86">
        <f>+(C46/$C$124*$C$122)/C47</f>
        <v>8.8753531506017402E-3</v>
      </c>
      <c r="D48" s="86">
        <f>+(D46/$D$124*$D$122)/D47</f>
        <v>6.4770003172208443E-3</v>
      </c>
      <c r="E48" s="9"/>
      <c r="F48" s="47"/>
      <c r="G48" s="47"/>
      <c r="J48" s="47"/>
      <c r="M48" s="47"/>
      <c r="N48" s="47"/>
      <c r="O48" s="47"/>
      <c r="P48" s="47"/>
      <c r="Q48" s="47"/>
      <c r="R48" s="47"/>
      <c r="T48" s="47"/>
      <c r="U48" s="47"/>
      <c r="W48" s="47"/>
      <c r="X48" s="47"/>
      <c r="Y48" s="47"/>
      <c r="Z48" s="47"/>
      <c r="AA48" s="47"/>
      <c r="AB48" s="47"/>
      <c r="AC48" s="20"/>
      <c r="AD48" s="47"/>
      <c r="AE48" s="20"/>
      <c r="AF48" s="47"/>
      <c r="AG48" s="47"/>
      <c r="AH48" s="47"/>
    </row>
    <row r="49" spans="1:34">
      <c r="A49" s="24"/>
      <c r="B49" s="94"/>
      <c r="C49" s="94"/>
      <c r="D49" s="94"/>
      <c r="E49" s="9"/>
      <c r="F49" s="47"/>
      <c r="G49" s="47"/>
      <c r="J49" s="47"/>
      <c r="M49" s="47"/>
      <c r="N49" s="47"/>
      <c r="O49" s="47"/>
      <c r="P49" s="47"/>
      <c r="Q49" s="47"/>
      <c r="R49" s="47"/>
      <c r="T49" s="47"/>
      <c r="U49" s="47"/>
      <c r="W49" s="47"/>
      <c r="X49" s="47"/>
      <c r="Y49" s="47"/>
      <c r="Z49" s="47"/>
      <c r="AA49" s="47"/>
      <c r="AB49" s="47"/>
      <c r="AC49" s="20"/>
      <c r="AD49" s="47"/>
      <c r="AE49" s="20"/>
      <c r="AF49" s="47"/>
      <c r="AG49" s="47"/>
      <c r="AH49" s="47"/>
    </row>
    <row r="50" spans="1:34">
      <c r="A50" s="7" t="s">
        <v>84</v>
      </c>
      <c r="B50" s="98">
        <v>-602.84248115999958</v>
      </c>
      <c r="C50" s="98">
        <v>-505.70629469000016</v>
      </c>
      <c r="D50" s="98">
        <v>-2362.4587904600007</v>
      </c>
      <c r="E50" s="9"/>
      <c r="F50" s="47"/>
      <c r="G50" s="47"/>
      <c r="J50" s="47"/>
      <c r="M50" s="47"/>
      <c r="N50" s="47"/>
      <c r="O50" s="47"/>
      <c r="P50" s="47"/>
      <c r="Q50" s="47"/>
      <c r="R50" s="47"/>
      <c r="T50" s="47"/>
      <c r="U50" s="47"/>
      <c r="W50" s="47"/>
      <c r="X50" s="47"/>
      <c r="Y50" s="47"/>
      <c r="Z50" s="47"/>
      <c r="AA50" s="47"/>
      <c r="AB50" s="47"/>
      <c r="AC50" s="20"/>
      <c r="AD50" s="47"/>
      <c r="AE50" s="20"/>
      <c r="AF50" s="47"/>
      <c r="AG50" s="47"/>
      <c r="AH50" s="47"/>
    </row>
    <row r="51" spans="1:34">
      <c r="A51" s="93" t="s">
        <v>72</v>
      </c>
      <c r="B51" s="98">
        <v>606.80115381529163</v>
      </c>
      <c r="C51" s="98">
        <v>500.56885056575669</v>
      </c>
      <c r="D51" s="98">
        <v>2391.2924085945797</v>
      </c>
      <c r="E51" s="9"/>
      <c r="F51" s="47"/>
      <c r="G51" s="47"/>
      <c r="J51" s="47"/>
      <c r="M51" s="47"/>
      <c r="N51" s="47"/>
      <c r="O51" s="47"/>
      <c r="P51" s="47"/>
      <c r="Q51" s="47"/>
      <c r="R51" s="47"/>
      <c r="T51" s="47"/>
      <c r="U51" s="47"/>
      <c r="W51" s="47"/>
      <c r="X51" s="47"/>
      <c r="Y51" s="47"/>
      <c r="Z51" s="47"/>
      <c r="AA51" s="47"/>
      <c r="AB51" s="47"/>
      <c r="AC51" s="20"/>
      <c r="AD51" s="47"/>
      <c r="AE51" s="20"/>
      <c r="AF51" s="47"/>
      <c r="AG51" s="47"/>
      <c r="AH51" s="47"/>
    </row>
    <row r="52" spans="1:34">
      <c r="A52" s="7" t="s">
        <v>85</v>
      </c>
      <c r="B52" s="95">
        <f t="shared" ref="B52" si="5">SUM(B50:B51)</f>
        <v>3.9586726552920481</v>
      </c>
      <c r="C52" s="95">
        <f t="shared" ref="C52" si="6">SUM(C50:C51)</f>
        <v>-5.1374441242434727</v>
      </c>
      <c r="D52" s="95">
        <f t="shared" ref="D52" si="7">SUM(D50:D51)</f>
        <v>28.833618134578956</v>
      </c>
      <c r="E52" s="9"/>
      <c r="F52" s="47"/>
      <c r="G52" s="47"/>
      <c r="J52" s="47"/>
      <c r="M52" s="47"/>
      <c r="N52" s="47"/>
      <c r="O52" s="47"/>
      <c r="P52" s="47"/>
      <c r="Q52" s="47"/>
      <c r="R52" s="47"/>
      <c r="T52" s="47"/>
      <c r="U52" s="47"/>
      <c r="W52" s="47"/>
      <c r="X52" s="47"/>
      <c r="Y52" s="47"/>
      <c r="Z52" s="47"/>
      <c r="AA52" s="47"/>
      <c r="AB52" s="47"/>
      <c r="AC52" s="20"/>
      <c r="AD52" s="47"/>
      <c r="AE52" s="20"/>
      <c r="AF52" s="47"/>
      <c r="AG52" s="47"/>
      <c r="AH52" s="47"/>
    </row>
    <row r="53" spans="1:34">
      <c r="A53" s="7" t="s" vm="4">
        <v>86</v>
      </c>
      <c r="B53" s="26">
        <v>51741.520430125151</v>
      </c>
      <c r="C53" s="26">
        <v>60426.563741971753</v>
      </c>
      <c r="D53" s="26">
        <v>57676.882413673491</v>
      </c>
      <c r="E53" s="9"/>
      <c r="F53" s="47"/>
      <c r="G53" s="47"/>
      <c r="J53" s="47"/>
      <c r="M53" s="47"/>
      <c r="N53" s="47"/>
      <c r="O53" s="47"/>
      <c r="P53" s="47"/>
      <c r="Q53" s="47"/>
      <c r="R53" s="47"/>
      <c r="T53" s="47"/>
      <c r="U53" s="47"/>
      <c r="W53" s="47"/>
      <c r="X53" s="47"/>
      <c r="Y53" s="47"/>
      <c r="Z53" s="47"/>
      <c r="AA53" s="47"/>
      <c r="AB53" s="47"/>
      <c r="AC53" s="20"/>
      <c r="AD53" s="47"/>
      <c r="AE53" s="20"/>
      <c r="AF53" s="47"/>
      <c r="AG53" s="47"/>
      <c r="AH53" s="47"/>
    </row>
    <row r="54" spans="1:34">
      <c r="A54" s="91" t="s">
        <v>87</v>
      </c>
      <c r="B54" s="86">
        <f>+(B52/$B$124*$B$122)/B53</f>
        <v>3.0771601382088506E-4</v>
      </c>
      <c r="C54" s="86">
        <f>+(C52/$C$124*$C$122)/C53</f>
        <v>-3.4480183497444066E-4</v>
      </c>
      <c r="D54" s="86">
        <f>+(D52/$D$124*$D$122)/D53</f>
        <v>4.9991637772265154E-4</v>
      </c>
      <c r="E54" s="9"/>
      <c r="F54" s="47"/>
      <c r="G54" s="47"/>
      <c r="J54" s="47"/>
      <c r="M54" s="47"/>
      <c r="N54" s="47"/>
      <c r="O54" s="47"/>
      <c r="P54" s="47"/>
      <c r="Q54" s="47"/>
      <c r="R54" s="47"/>
      <c r="T54" s="47"/>
      <c r="U54" s="47"/>
      <c r="W54" s="47"/>
      <c r="X54" s="47"/>
      <c r="Y54" s="47"/>
      <c r="Z54" s="47"/>
      <c r="AA54" s="47"/>
      <c r="AB54" s="47"/>
      <c r="AC54" s="20"/>
      <c r="AD54" s="47"/>
      <c r="AE54" s="20"/>
      <c r="AF54" s="47"/>
      <c r="AG54" s="47"/>
      <c r="AH54" s="47"/>
    </row>
    <row r="55" spans="1:34">
      <c r="A55" s="6"/>
      <c r="B55" s="94"/>
      <c r="C55" s="94"/>
      <c r="D55" s="94"/>
      <c r="E55" s="9"/>
      <c r="F55" s="47"/>
      <c r="G55" s="47"/>
      <c r="J55" s="47"/>
      <c r="M55" s="47"/>
      <c r="N55" s="47"/>
      <c r="O55" s="47"/>
      <c r="P55" s="47"/>
      <c r="Q55" s="47"/>
      <c r="R55" s="47"/>
      <c r="T55" s="47"/>
      <c r="U55" s="47"/>
      <c r="W55" s="47"/>
      <c r="X55" s="47"/>
      <c r="Y55" s="47"/>
      <c r="Z55" s="47"/>
      <c r="AA55" s="47"/>
      <c r="AB55" s="47"/>
      <c r="AC55" s="20"/>
      <c r="AD55" s="47"/>
      <c r="AE55" s="20"/>
      <c r="AF55" s="47"/>
      <c r="AG55" s="47"/>
      <c r="AH55" s="47"/>
    </row>
    <row r="56" spans="1:34">
      <c r="A56" s="7" t="s">
        <v>88</v>
      </c>
      <c r="B56" s="98">
        <v>-132.78366611999982</v>
      </c>
      <c r="C56" s="98">
        <v>-67.010820879999983</v>
      </c>
      <c r="D56" s="98">
        <v>-373.32690278999996</v>
      </c>
      <c r="E56" s="9"/>
      <c r="F56" s="47"/>
      <c r="G56" s="47"/>
      <c r="J56" s="47"/>
      <c r="M56" s="47"/>
      <c r="N56" s="47"/>
      <c r="O56" s="47"/>
      <c r="P56" s="47"/>
      <c r="Q56" s="47"/>
      <c r="R56" s="47"/>
      <c r="T56" s="47"/>
      <c r="U56" s="47"/>
      <c r="W56" s="47"/>
      <c r="X56" s="47"/>
      <c r="Y56" s="47"/>
      <c r="Z56" s="47"/>
      <c r="AA56" s="47"/>
      <c r="AB56" s="47"/>
      <c r="AC56" s="20"/>
      <c r="AD56" s="47"/>
      <c r="AE56" s="20"/>
      <c r="AF56" s="47"/>
      <c r="AG56" s="47"/>
      <c r="AH56" s="47"/>
    </row>
    <row r="57" spans="1:34">
      <c r="A57" s="93" t="s">
        <v>72</v>
      </c>
      <c r="B57" s="98">
        <v>259.78044262117595</v>
      </c>
      <c r="C57" s="98">
        <v>169.35475802913629</v>
      </c>
      <c r="D57" s="98">
        <v>881.64647849875632</v>
      </c>
      <c r="E57" s="9"/>
      <c r="F57" s="47"/>
      <c r="G57" s="47"/>
      <c r="J57" s="47"/>
      <c r="M57" s="47"/>
      <c r="N57" s="47"/>
      <c r="O57" s="47"/>
      <c r="P57" s="47"/>
      <c r="Q57" s="47"/>
      <c r="R57" s="47"/>
      <c r="T57" s="47"/>
      <c r="U57" s="47"/>
      <c r="W57" s="47"/>
      <c r="X57" s="47"/>
      <c r="Y57" s="47"/>
      <c r="Z57" s="47"/>
      <c r="AA57" s="47"/>
      <c r="AB57" s="47"/>
      <c r="AC57" s="20"/>
      <c r="AD57" s="47"/>
      <c r="AE57" s="20"/>
      <c r="AF57" s="47"/>
      <c r="AG57" s="47"/>
      <c r="AH57" s="47"/>
    </row>
    <row r="58" spans="1:34">
      <c r="A58" s="7" t="s">
        <v>89</v>
      </c>
      <c r="B58" s="95">
        <f t="shared" ref="B58" si="8">SUM(B56:B57)</f>
        <v>126.99677650117613</v>
      </c>
      <c r="C58" s="95">
        <f t="shared" ref="C58" si="9">SUM(C56:C57)</f>
        <v>102.34393714913631</v>
      </c>
      <c r="D58" s="95">
        <f t="shared" ref="D58" si="10">SUM(D56:D57)</f>
        <v>508.31957570875636</v>
      </c>
      <c r="E58" s="9"/>
      <c r="F58" s="47"/>
      <c r="G58" s="47"/>
      <c r="J58" s="47"/>
      <c r="M58" s="47"/>
      <c r="N58" s="47"/>
      <c r="O58" s="47"/>
      <c r="P58" s="47"/>
      <c r="Q58" s="47"/>
      <c r="R58" s="47"/>
      <c r="T58" s="47"/>
      <c r="U58" s="47"/>
      <c r="W58" s="47"/>
      <c r="X58" s="47"/>
      <c r="Y58" s="47"/>
      <c r="Z58" s="47"/>
      <c r="AA58" s="47"/>
      <c r="AB58" s="47"/>
      <c r="AC58" s="20"/>
      <c r="AD58" s="47"/>
      <c r="AE58" s="20"/>
      <c r="AF58" s="47"/>
      <c r="AG58" s="47"/>
      <c r="AH58" s="47"/>
    </row>
    <row r="59" spans="1:34">
      <c r="A59" s="7" t="s">
        <v>90</v>
      </c>
      <c r="B59" s="26">
        <v>22123.102132310651</v>
      </c>
      <c r="C59" s="26">
        <v>20341.186438235967</v>
      </c>
      <c r="D59" s="26">
        <v>21010.131197786755</v>
      </c>
      <c r="E59" s="9"/>
      <c r="F59" s="47"/>
      <c r="G59" s="47"/>
      <c r="J59" s="47"/>
      <c r="M59" s="47"/>
      <c r="N59" s="47"/>
      <c r="O59" s="47"/>
      <c r="P59" s="47"/>
      <c r="Q59" s="47"/>
      <c r="R59" s="47"/>
      <c r="T59" s="47"/>
      <c r="U59" s="47"/>
      <c r="W59" s="47"/>
      <c r="X59" s="47"/>
      <c r="Y59" s="47"/>
      <c r="Z59" s="47"/>
      <c r="AA59" s="47"/>
      <c r="AB59" s="47"/>
      <c r="AC59" s="20"/>
      <c r="AD59" s="47"/>
      <c r="AE59" s="20"/>
      <c r="AF59" s="47"/>
      <c r="AG59" s="47"/>
      <c r="AH59" s="47"/>
    </row>
    <row r="60" spans="1:34">
      <c r="A60" s="91" t="s">
        <v>91</v>
      </c>
      <c r="B60" s="86">
        <f>+(B58/$B$124*$B$122)/B59</f>
        <v>2.3088002798838818E-2</v>
      </c>
      <c r="C60" s="86">
        <f>+(C58/$C$124*$C$122)/C59</f>
        <v>2.0404981004569337E-2</v>
      </c>
      <c r="D60" s="86">
        <f>+(D58/$D$124*$D$122)/D59</f>
        <v>2.4194021966045774E-2</v>
      </c>
      <c r="E60" s="9"/>
      <c r="F60" s="47"/>
      <c r="G60" s="47"/>
      <c r="J60" s="47"/>
      <c r="M60" s="47"/>
      <c r="N60" s="47"/>
      <c r="O60" s="47"/>
      <c r="P60" s="47"/>
      <c r="Q60" s="47"/>
      <c r="R60" s="47"/>
      <c r="T60" s="47"/>
      <c r="U60" s="47"/>
      <c r="W60" s="47"/>
      <c r="X60" s="47"/>
      <c r="Y60" s="47"/>
      <c r="Z60" s="47"/>
      <c r="AA60" s="47"/>
      <c r="AB60" s="47"/>
      <c r="AC60" s="20"/>
      <c r="AD60" s="47"/>
      <c r="AE60" s="20"/>
      <c r="AF60" s="47"/>
      <c r="AG60" s="47"/>
      <c r="AH60" s="47"/>
    </row>
    <row r="61" spans="1:34">
      <c r="A61" s="7"/>
      <c r="B61" s="96"/>
      <c r="C61" s="96"/>
      <c r="D61" s="96"/>
      <c r="E61" s="9"/>
      <c r="F61" s="47"/>
      <c r="G61" s="47"/>
      <c r="J61" s="47"/>
      <c r="M61" s="47"/>
      <c r="N61" s="47"/>
      <c r="O61" s="47"/>
      <c r="P61" s="47"/>
      <c r="Q61" s="47"/>
      <c r="R61" s="47"/>
      <c r="T61" s="47"/>
      <c r="U61" s="47"/>
      <c r="W61" s="47"/>
      <c r="X61" s="47"/>
      <c r="Y61" s="47"/>
      <c r="Z61" s="47"/>
      <c r="AA61" s="47"/>
      <c r="AB61" s="47"/>
      <c r="AC61" s="20"/>
      <c r="AD61" s="47"/>
      <c r="AE61" s="20"/>
      <c r="AF61" s="47"/>
      <c r="AG61" s="47"/>
      <c r="AH61" s="47"/>
    </row>
    <row r="62" spans="1:34">
      <c r="A62" s="7" t="s">
        <v>92</v>
      </c>
      <c r="B62" s="98">
        <v>-539.63334799000006</v>
      </c>
      <c r="C62" s="98">
        <v>-289.24133096999992</v>
      </c>
      <c r="D62" s="98">
        <v>-1530.1629776699997</v>
      </c>
      <c r="E62" s="9"/>
      <c r="F62" s="47"/>
      <c r="G62" s="47"/>
      <c r="J62" s="47"/>
      <c r="M62" s="47"/>
      <c r="N62" s="47"/>
      <c r="O62" s="47"/>
      <c r="P62" s="47"/>
      <c r="Q62" s="47"/>
      <c r="R62" s="47"/>
      <c r="T62" s="47"/>
      <c r="U62" s="47"/>
      <c r="W62" s="47"/>
      <c r="X62" s="47"/>
      <c r="Y62" s="47"/>
      <c r="Z62" s="47"/>
      <c r="AA62" s="47"/>
      <c r="AB62" s="47"/>
      <c r="AC62" s="20"/>
      <c r="AD62" s="47"/>
      <c r="AE62" s="20"/>
      <c r="AF62" s="47"/>
      <c r="AG62" s="47"/>
      <c r="AH62" s="47"/>
    </row>
    <row r="63" spans="1:34">
      <c r="A63" s="93" t="s">
        <v>72</v>
      </c>
      <c r="B63" s="98">
        <v>818.69160682297354</v>
      </c>
      <c r="C63" s="98">
        <v>546.95916801407202</v>
      </c>
      <c r="D63" s="98">
        <v>2844.0186361639098</v>
      </c>
      <c r="E63" s="9"/>
      <c r="F63" s="47"/>
      <c r="G63" s="47"/>
      <c r="J63" s="47"/>
      <c r="M63" s="47"/>
      <c r="N63" s="47"/>
      <c r="O63" s="47"/>
      <c r="P63" s="47"/>
      <c r="Q63" s="47"/>
      <c r="R63" s="47"/>
      <c r="T63" s="47"/>
      <c r="U63" s="47"/>
      <c r="W63" s="47"/>
      <c r="X63" s="47"/>
      <c r="Y63" s="47"/>
      <c r="Z63" s="47"/>
      <c r="AA63" s="47"/>
      <c r="AB63" s="47"/>
      <c r="AC63" s="20"/>
      <c r="AD63" s="47"/>
      <c r="AE63" s="20"/>
      <c r="AF63" s="47"/>
      <c r="AG63" s="47"/>
      <c r="AH63" s="47"/>
    </row>
    <row r="64" spans="1:34">
      <c r="A64" s="7" t="s">
        <v>93</v>
      </c>
      <c r="B64" s="95">
        <f t="shared" ref="B64" si="11">SUM(B62:B63)</f>
        <v>279.05825883297348</v>
      </c>
      <c r="C64" s="95">
        <f t="shared" ref="C64" si="12">SUM(C62:C63)</f>
        <v>257.7178370440721</v>
      </c>
      <c r="D64" s="95">
        <f t="shared" ref="D64" si="13">SUM(D62:D63)</f>
        <v>1313.8556584939101</v>
      </c>
      <c r="E64" s="9"/>
      <c r="F64" s="47"/>
      <c r="G64" s="47"/>
      <c r="J64" s="47"/>
      <c r="M64" s="47"/>
      <c r="N64" s="47"/>
      <c r="O64" s="47"/>
      <c r="P64" s="47"/>
      <c r="Q64" s="47"/>
      <c r="R64" s="47"/>
      <c r="T64" s="47"/>
      <c r="U64" s="47"/>
      <c r="W64" s="47"/>
      <c r="X64" s="47"/>
      <c r="Y64" s="47"/>
      <c r="Z64" s="47"/>
      <c r="AA64" s="47"/>
      <c r="AB64" s="47"/>
      <c r="AC64" s="20"/>
      <c r="AD64" s="47"/>
      <c r="AE64" s="20"/>
      <c r="AF64" s="47"/>
      <c r="AG64" s="47"/>
      <c r="AH64" s="47"/>
    </row>
    <row r="65" spans="1:34">
      <c r="A65" s="7" t="s">
        <v>94</v>
      </c>
      <c r="B65" s="26">
        <v>69842.562662848359</v>
      </c>
      <c r="C65" s="26">
        <v>66584.585322679151</v>
      </c>
      <c r="D65" s="26">
        <v>68337.631065783207</v>
      </c>
      <c r="E65" s="9"/>
      <c r="F65" s="47"/>
      <c r="G65" s="47"/>
      <c r="J65" s="47"/>
      <c r="M65" s="47"/>
      <c r="N65" s="47"/>
      <c r="O65" s="47"/>
      <c r="P65" s="47"/>
      <c r="Q65" s="47"/>
      <c r="R65" s="47"/>
      <c r="T65" s="47"/>
      <c r="U65" s="47"/>
      <c r="W65" s="47"/>
      <c r="X65" s="47"/>
      <c r="Y65" s="47"/>
      <c r="Z65" s="47"/>
      <c r="AA65" s="47"/>
      <c r="AB65" s="47"/>
      <c r="AC65" s="20"/>
      <c r="AD65" s="47"/>
      <c r="AE65" s="20"/>
      <c r="AF65" s="47"/>
      <c r="AG65" s="47"/>
      <c r="AH65" s="47"/>
    </row>
    <row r="66" spans="1:34">
      <c r="A66" s="91" t="s">
        <v>95</v>
      </c>
      <c r="B66" s="86">
        <f>+(B64/$B$124*$B$122)/B65</f>
        <v>1.6069945618915532E-2</v>
      </c>
      <c r="C66" s="86">
        <f>+(C64/$C$124*$C$122)/C65</f>
        <v>1.5697161748844737E-2</v>
      </c>
      <c r="D66" s="86">
        <f>+(D64/$D$124*$D$122)/D65</f>
        <v>1.9225946788075893E-2</v>
      </c>
      <c r="E66" s="9"/>
      <c r="F66" s="47"/>
      <c r="G66" s="47"/>
      <c r="J66" s="47"/>
      <c r="M66" s="47"/>
      <c r="N66" s="47"/>
      <c r="O66" s="47"/>
      <c r="P66" s="47"/>
      <c r="Q66" s="47"/>
      <c r="R66" s="47"/>
      <c r="T66" s="47"/>
      <c r="U66" s="47"/>
      <c r="W66" s="47"/>
      <c r="X66" s="47"/>
      <c r="Y66" s="47"/>
      <c r="Z66" s="47"/>
      <c r="AA66" s="47"/>
      <c r="AB66" s="47"/>
      <c r="AC66" s="20"/>
      <c r="AD66" s="47"/>
      <c r="AE66" s="20"/>
      <c r="AF66" s="47"/>
      <c r="AG66" s="47"/>
      <c r="AH66" s="47"/>
    </row>
    <row r="67" spans="1:34">
      <c r="A67" s="6"/>
      <c r="B67" s="47"/>
      <c r="C67" s="47"/>
      <c r="D67" s="47"/>
      <c r="E67" s="9"/>
      <c r="F67" s="47"/>
      <c r="G67" s="47"/>
      <c r="J67" s="47"/>
      <c r="M67" s="47"/>
      <c r="N67" s="47"/>
      <c r="O67" s="47"/>
      <c r="P67" s="47"/>
      <c r="Q67" s="47"/>
      <c r="R67" s="47"/>
      <c r="T67" s="47"/>
      <c r="U67" s="47"/>
      <c r="W67" s="47"/>
      <c r="X67" s="47"/>
      <c r="Y67" s="47"/>
      <c r="Z67" s="47"/>
      <c r="AA67" s="47"/>
      <c r="AB67" s="47"/>
      <c r="AC67" s="20"/>
      <c r="AD67" s="47"/>
      <c r="AE67" s="20"/>
      <c r="AF67" s="47"/>
      <c r="AG67" s="47"/>
      <c r="AH67" s="47"/>
    </row>
    <row r="68" spans="1:34">
      <c r="A68" s="7" t="s">
        <v>96</v>
      </c>
      <c r="B68" s="110">
        <f>((B36*B35)+(B54*B53))/(B53+B35)</f>
        <v>1.7953401477740182E-2</v>
      </c>
      <c r="C68" s="110">
        <f>((C36*C35)+(C54*C53))/(C53+C35)</f>
        <v>1.5398281344631067E-2</v>
      </c>
      <c r="D68" s="110">
        <f>((D36*D35)+(D54*D53))/(D53+D35)</f>
        <v>1.6121902959912143E-2</v>
      </c>
      <c r="E68" s="9"/>
      <c r="F68" s="47"/>
      <c r="G68" s="47"/>
      <c r="J68" s="47"/>
      <c r="M68" s="47"/>
      <c r="N68" s="47"/>
      <c r="O68" s="47"/>
      <c r="P68" s="47"/>
      <c r="Q68" s="47"/>
      <c r="R68" s="47"/>
      <c r="T68" s="47"/>
      <c r="U68" s="47"/>
      <c r="W68" s="47"/>
      <c r="X68" s="47"/>
      <c r="Y68" s="47"/>
      <c r="Z68" s="47"/>
      <c r="AA68" s="47"/>
      <c r="AB68" s="47"/>
      <c r="AC68" s="20"/>
      <c r="AD68" s="47"/>
      <c r="AE68" s="20"/>
      <c r="AF68" s="47"/>
      <c r="AG68" s="47"/>
      <c r="AH68" s="47"/>
    </row>
    <row r="69" spans="1:34">
      <c r="A69" s="7" t="s">
        <v>97</v>
      </c>
      <c r="B69" s="110">
        <f>((B42*B41)+(B60*B59))/(B59+B41)</f>
        <v>2.4672080885338607E-2</v>
      </c>
      <c r="C69" s="110">
        <f>((C42*C41)+(C60*C59))/(C59+C41)</f>
        <v>2.3240185676245792E-2</v>
      </c>
      <c r="D69" s="110">
        <f>((D42*D41)+(D60*D59))/(D59+D41)</f>
        <v>2.410620587788851E-2</v>
      </c>
      <c r="E69" s="9"/>
      <c r="F69" s="47"/>
      <c r="G69" s="47"/>
      <c r="J69" s="47"/>
      <c r="M69" s="47"/>
      <c r="N69" s="47"/>
      <c r="O69" s="47"/>
      <c r="P69" s="47"/>
      <c r="Q69" s="47"/>
      <c r="R69" s="47"/>
      <c r="T69" s="47"/>
      <c r="U69" s="47"/>
      <c r="W69" s="47"/>
      <c r="X69" s="47"/>
      <c r="Y69" s="47"/>
      <c r="Z69" s="47"/>
      <c r="AA69" s="47"/>
      <c r="AB69" s="47"/>
      <c r="AC69" s="20"/>
      <c r="AD69" s="47"/>
      <c r="AE69" s="20"/>
      <c r="AF69" s="47"/>
      <c r="AG69" s="47"/>
      <c r="AH69" s="47"/>
    </row>
    <row r="70" spans="1:34">
      <c r="A70" s="7" t="s">
        <v>98</v>
      </c>
      <c r="B70" s="110">
        <f t="shared" ref="B70:D70" si="14">((B48*B47)+(B66*B65))/(B65+B47)</f>
        <v>1.1452149640141939E-2</v>
      </c>
      <c r="C70" s="110">
        <f t="shared" si="14"/>
        <v>1.0906991849104776E-2</v>
      </c>
      <c r="D70" s="110">
        <f t="shared" si="14"/>
        <v>1.0291157440722169E-2</v>
      </c>
      <c r="E70" s="9"/>
      <c r="F70" s="47"/>
      <c r="G70" s="47"/>
      <c r="J70" s="47"/>
      <c r="M70" s="47"/>
      <c r="N70" s="47"/>
      <c r="O70" s="47"/>
      <c r="P70" s="47"/>
      <c r="Q70" s="47"/>
      <c r="R70" s="47"/>
      <c r="T70" s="47"/>
      <c r="U70" s="47"/>
      <c r="W70" s="47"/>
      <c r="X70" s="47"/>
      <c r="Y70" s="47"/>
      <c r="Z70" s="47"/>
      <c r="AA70" s="47"/>
      <c r="AB70" s="47"/>
      <c r="AC70" s="20"/>
      <c r="AD70" s="47"/>
      <c r="AE70" s="20"/>
      <c r="AF70" s="47"/>
      <c r="AG70" s="47"/>
      <c r="AH70" s="47"/>
    </row>
    <row r="71" spans="1:34">
      <c r="A71" s="7" t="s">
        <v>99</v>
      </c>
      <c r="B71" s="110">
        <f>((B36*B35)+(B42*B41)+(B48*B47))/(B47+B41+B35)</f>
        <v>1.6840362988154944E-2</v>
      </c>
      <c r="C71" s="110">
        <f>((C36*C35)+(C42*C41)+(C48*C47))/(C47+C41+C35)</f>
        <v>1.5916173414831054E-2</v>
      </c>
      <c r="D71" s="110">
        <f>((D36*D35)+(D42*D41)+(D48*D47))/(D47+D41+D35)</f>
        <v>1.4283088277161841E-2</v>
      </c>
      <c r="E71" s="9"/>
      <c r="F71" s="47"/>
      <c r="G71" s="47"/>
      <c r="J71" s="47"/>
      <c r="M71" s="47"/>
      <c r="N71" s="47"/>
      <c r="O71" s="47"/>
      <c r="P71" s="47"/>
      <c r="Q71" s="47"/>
      <c r="R71" s="47"/>
      <c r="T71" s="47"/>
      <c r="U71" s="47"/>
      <c r="W71" s="47"/>
      <c r="X71" s="47"/>
      <c r="Y71" s="47"/>
      <c r="Z71" s="47"/>
      <c r="AA71" s="47"/>
      <c r="AB71" s="47"/>
      <c r="AC71" s="20"/>
      <c r="AD71" s="47"/>
      <c r="AE71" s="20"/>
      <c r="AF71" s="47"/>
      <c r="AG71" s="47"/>
      <c r="AH71" s="47"/>
    </row>
    <row r="72" spans="1:34">
      <c r="A72" s="7" t="s">
        <v>100</v>
      </c>
      <c r="B72" s="110">
        <f t="shared" ref="B72:D72" si="15">((B54*B53)+(B60*B59)+(B65*B66))/(B65+B59+B53)</f>
        <v>1.1475182118820794E-2</v>
      </c>
      <c r="C72" s="110">
        <f t="shared" si="15"/>
        <v>9.7685274800739345E-3</v>
      </c>
      <c r="D72" s="110">
        <f t="shared" si="15"/>
        <v>1.2589786266109886E-2</v>
      </c>
      <c r="E72" s="9"/>
      <c r="F72" s="47"/>
      <c r="G72" s="47"/>
      <c r="J72" s="47"/>
      <c r="M72" s="47"/>
      <c r="N72" s="47"/>
      <c r="O72" s="47"/>
      <c r="P72" s="47"/>
      <c r="Q72" s="47"/>
      <c r="R72" s="47"/>
      <c r="T72" s="47"/>
      <c r="U72" s="47"/>
      <c r="W72" s="47"/>
      <c r="X72" s="47"/>
      <c r="Y72" s="47"/>
      <c r="Z72" s="47"/>
      <c r="AA72" s="47"/>
      <c r="AB72" s="47"/>
      <c r="AC72" s="20"/>
      <c r="AD72" s="47"/>
      <c r="AE72" s="20"/>
      <c r="AF72" s="47"/>
      <c r="AG72" s="47"/>
      <c r="AH72" s="47"/>
    </row>
    <row r="73" spans="1:34">
      <c r="A73" s="7" t="s">
        <v>101</v>
      </c>
      <c r="B73" s="110">
        <f>((B71*(B35+B41+B47))+(B72*(B53+B59+B65)))/(B35+B41+B47+B53+B59+B65)</f>
        <v>1.4995885246489251E-2</v>
      </c>
      <c r="C73" s="110">
        <f>((C71*(C35+C41+C47))+(C72*(C53+C59+C65)))/(C35+C41+C47+C53+C59+C65)</f>
        <v>1.3671395260219142E-2</v>
      </c>
      <c r="D73" s="110">
        <f>((D71*(D35+D41+D47))+(D72*(D53+D59+D65)))/(D35+D41+D47+D53+D59+D65)</f>
        <v>1.367754936248888E-2</v>
      </c>
      <c r="E73" s="9"/>
      <c r="F73" s="47"/>
      <c r="G73" s="47"/>
      <c r="J73" s="47"/>
      <c r="M73" s="47"/>
      <c r="N73" s="47"/>
      <c r="O73" s="47"/>
      <c r="P73" s="47"/>
      <c r="Q73" s="47"/>
      <c r="R73" s="47"/>
      <c r="T73" s="47"/>
      <c r="U73" s="47"/>
      <c r="W73" s="47"/>
      <c r="X73" s="47"/>
      <c r="Y73" s="47"/>
      <c r="Z73" s="47"/>
      <c r="AA73" s="47"/>
      <c r="AB73" s="47"/>
      <c r="AC73" s="20"/>
      <c r="AD73" s="47"/>
      <c r="AE73" s="20"/>
      <c r="AF73" s="47"/>
      <c r="AG73" s="47"/>
      <c r="AH73" s="47"/>
    </row>
    <row r="74" spans="1:34">
      <c r="A74" s="7"/>
      <c r="B74" s="110"/>
      <c r="C74" s="110"/>
      <c r="D74" s="110"/>
      <c r="E74" s="9"/>
      <c r="F74" s="47"/>
      <c r="G74" s="47"/>
      <c r="J74" s="47"/>
      <c r="M74" s="47"/>
      <c r="N74" s="47"/>
      <c r="O74" s="47"/>
      <c r="P74" s="47"/>
      <c r="Q74" s="47"/>
      <c r="R74" s="47"/>
      <c r="T74" s="47"/>
      <c r="U74" s="47"/>
      <c r="W74" s="47"/>
      <c r="X74" s="47"/>
      <c r="Y74" s="47"/>
      <c r="Z74" s="47"/>
      <c r="AA74" s="47"/>
      <c r="AB74" s="47"/>
      <c r="AC74" s="20"/>
      <c r="AD74" s="47"/>
      <c r="AE74" s="20"/>
      <c r="AF74" s="47"/>
      <c r="AG74" s="47"/>
      <c r="AH74" s="47"/>
    </row>
    <row r="75" spans="1:34">
      <c r="A75" t="s" vm="7">
        <v>102</v>
      </c>
      <c r="B75" s="27">
        <v>278183.50213134038</v>
      </c>
      <c r="C75" s="27">
        <v>258206.37909759994</v>
      </c>
      <c r="D75" s="27">
        <v>272001.48939957994</v>
      </c>
      <c r="E75" s="9"/>
      <c r="M75" s="11"/>
      <c r="N75" s="11"/>
      <c r="O75" s="11"/>
      <c r="P75" s="11"/>
      <c r="Q75" s="11"/>
      <c r="R75" s="11"/>
      <c r="T75" s="61"/>
      <c r="U75" s="9"/>
      <c r="W75" s="9"/>
      <c r="X75" s="9"/>
      <c r="Y75" s="9"/>
      <c r="Z75" s="8"/>
      <c r="AA75" s="9"/>
      <c r="AB75" s="7"/>
      <c r="AC75" s="9"/>
      <c r="AD75" s="7"/>
      <c r="AE75" s="9"/>
      <c r="AF75" s="7"/>
      <c r="AG75" s="9"/>
      <c r="AH75" s="8"/>
    </row>
    <row r="76" spans="1:34">
      <c r="A76" t="s" vm="7">
        <v>103</v>
      </c>
      <c r="B76" s="27">
        <v>258206.37909759994</v>
      </c>
      <c r="C76" s="27">
        <v>233581.27053924964</v>
      </c>
      <c r="D76" s="27">
        <v>252956.87405282969</v>
      </c>
      <c r="E76" s="9"/>
      <c r="M76" s="9"/>
      <c r="O76" s="9"/>
      <c r="Q76" s="9"/>
      <c r="T76" s="61"/>
      <c r="U76" s="9"/>
      <c r="W76" s="9"/>
      <c r="X76" s="9"/>
      <c r="Y76" s="9"/>
      <c r="Z76" s="8"/>
      <c r="AA76" s="9"/>
      <c r="AB76" s="44"/>
      <c r="AC76" s="9"/>
      <c r="AD76" s="44"/>
      <c r="AE76" s="9"/>
      <c r="AF76" s="44"/>
      <c r="AG76" s="9"/>
      <c r="AH76" s="8"/>
    </row>
    <row r="77" spans="1:34">
      <c r="A77" s="3" t="s">
        <v>104</v>
      </c>
      <c r="B77" s="97">
        <f>+B75-B76</f>
        <v>19977.123033740441</v>
      </c>
      <c r="C77" s="97">
        <f>+C75-C76</f>
        <v>24625.108558350301</v>
      </c>
      <c r="D77" s="97">
        <f>+D75-D76</f>
        <v>19044.615346750244</v>
      </c>
      <c r="E77" s="9"/>
      <c r="M77" s="9"/>
      <c r="O77" s="9"/>
      <c r="Q77" s="9"/>
      <c r="T77" s="61"/>
      <c r="U77" s="9"/>
      <c r="W77" s="9"/>
      <c r="X77" s="9"/>
      <c r="Y77" s="9"/>
      <c r="Z77" s="8"/>
      <c r="AA77" s="9"/>
      <c r="AB77" s="44"/>
      <c r="AC77" s="9"/>
      <c r="AD77" s="44"/>
      <c r="AE77" s="9"/>
      <c r="AF77" s="44"/>
      <c r="AG77" s="9"/>
      <c r="AH77" s="8"/>
    </row>
    <row r="78" spans="1:34">
      <c r="B78" s="26"/>
      <c r="C78" s="28"/>
      <c r="D78" s="26"/>
      <c r="E78" s="9"/>
      <c r="T78" s="61"/>
      <c r="U78" s="9"/>
      <c r="W78" s="8"/>
      <c r="X78" s="8"/>
      <c r="Y78" s="8"/>
      <c r="Z78" s="8"/>
      <c r="AA78" s="9"/>
      <c r="AB78" s="44"/>
      <c r="AC78" s="9"/>
      <c r="AD78" s="44"/>
      <c r="AE78" s="9"/>
      <c r="AF78" s="44"/>
      <c r="AG78" s="8"/>
      <c r="AH78" s="8"/>
    </row>
    <row r="79" spans="1:34">
      <c r="A79" s="87" t="s">
        <v>39</v>
      </c>
      <c r="B79" s="87">
        <f>+B77/B76</f>
        <v>7.7368820644780623E-2</v>
      </c>
      <c r="C79" s="87">
        <f>+C77/C76</f>
        <v>0.10542415708888114</v>
      </c>
      <c r="D79" s="87">
        <f>+D77/D76</f>
        <v>7.5287992935795064E-2</v>
      </c>
      <c r="E79" s="9"/>
      <c r="F79" s="49"/>
      <c r="G79" s="49"/>
      <c r="J79" s="49"/>
      <c r="M79" s="49"/>
      <c r="N79" s="49"/>
      <c r="O79" s="49"/>
      <c r="P79" s="49"/>
      <c r="Q79" s="49"/>
      <c r="R79" s="49"/>
      <c r="T79" s="49"/>
      <c r="U79" s="49"/>
      <c r="W79" s="49"/>
      <c r="X79" s="49"/>
      <c r="Y79" s="49"/>
      <c r="Z79" s="2"/>
      <c r="AA79" s="49"/>
      <c r="AB79" s="72"/>
      <c r="AC79" s="49"/>
      <c r="AD79" s="72"/>
      <c r="AE79" s="49"/>
      <c r="AF79" s="72"/>
      <c r="AG79" s="49"/>
      <c r="AH79" s="2"/>
    </row>
    <row r="80" spans="1:34">
      <c r="C80" s="32"/>
      <c r="E80" s="9"/>
      <c r="T80" s="61"/>
      <c r="U80" s="71"/>
      <c r="W80" s="7"/>
      <c r="X80" s="7"/>
      <c r="Y80" s="7"/>
      <c r="Z80" s="7"/>
      <c r="AA80" s="71"/>
      <c r="AC80" s="71"/>
      <c r="AE80" s="71"/>
      <c r="AG80" s="7"/>
      <c r="AH80" s="7"/>
    </row>
    <row r="81" spans="1:34">
      <c r="A81" t="s" vm="4">
        <v>105</v>
      </c>
      <c r="B81" s="1">
        <v>150706.02383677027</v>
      </c>
      <c r="C81" s="1">
        <v>152143.52462752024</v>
      </c>
      <c r="D81" s="1">
        <v>149076.29763796012</v>
      </c>
      <c r="E81" s="9"/>
      <c r="M81" s="11"/>
      <c r="O81" s="11"/>
      <c r="Q81" s="11"/>
      <c r="T81" s="61"/>
      <c r="U81" s="9"/>
      <c r="W81" s="9"/>
      <c r="X81" s="9"/>
      <c r="Y81" s="9"/>
      <c r="Z81" s="9"/>
      <c r="AA81" s="9"/>
      <c r="AB81" s="7"/>
      <c r="AC81" s="9"/>
      <c r="AD81" s="7"/>
      <c r="AE81" s="9"/>
      <c r="AF81" s="7"/>
      <c r="AG81" s="9"/>
      <c r="AH81" s="9"/>
    </row>
    <row r="82" spans="1:34">
      <c r="A82" s="8" t="s">
        <v>106</v>
      </c>
      <c r="B82" s="1">
        <v>152143.52462752024</v>
      </c>
      <c r="C82" s="1">
        <v>141998.50318160001</v>
      </c>
      <c r="D82" s="1">
        <v>148099.65608877991</v>
      </c>
      <c r="E82" s="9"/>
      <c r="F82" s="8"/>
      <c r="G82" s="8"/>
      <c r="J82" s="8"/>
      <c r="M82" s="9"/>
      <c r="O82" s="9"/>
      <c r="Q82" s="9"/>
      <c r="T82" s="61"/>
      <c r="U82" s="9"/>
      <c r="W82" s="9"/>
      <c r="X82" s="9"/>
      <c r="Y82" s="9"/>
      <c r="Z82" s="8"/>
      <c r="AA82" s="9"/>
      <c r="AB82" s="8"/>
      <c r="AC82" s="9"/>
      <c r="AD82" s="8"/>
      <c r="AE82" s="9"/>
      <c r="AF82" s="8"/>
      <c r="AG82" s="9"/>
      <c r="AH82" s="8"/>
    </row>
    <row r="83" spans="1:34">
      <c r="A83" s="3" t="s">
        <v>107</v>
      </c>
      <c r="B83" s="95">
        <f>+B81-B82</f>
        <v>-1437.5007907499676</v>
      </c>
      <c r="C83" s="57">
        <f>+C81-C82</f>
        <v>10145.021445920225</v>
      </c>
      <c r="D83" s="57">
        <f>+D81-D82</f>
        <v>976.64154918020358</v>
      </c>
      <c r="E83" s="9"/>
      <c r="M83" s="9"/>
      <c r="O83" s="9"/>
      <c r="Q83" s="9"/>
      <c r="T83" s="61"/>
      <c r="U83" s="9"/>
      <c r="W83" s="9"/>
      <c r="X83" s="9"/>
      <c r="Y83" s="9"/>
      <c r="Z83" s="9"/>
      <c r="AA83" s="9"/>
      <c r="AB83" s="7"/>
      <c r="AC83" s="9"/>
      <c r="AD83" s="7"/>
      <c r="AE83" s="9"/>
      <c r="AF83" s="7"/>
      <c r="AG83" s="9"/>
      <c r="AH83" s="9"/>
    </row>
    <row r="84" spans="1:34">
      <c r="C84" s="1"/>
      <c r="D84" s="1"/>
      <c r="E84" s="9"/>
      <c r="T84" s="61"/>
      <c r="U84" s="9"/>
      <c r="W84" s="9"/>
      <c r="X84" s="9"/>
      <c r="Y84" s="9"/>
      <c r="Z84" s="9"/>
      <c r="AA84" s="9"/>
      <c r="AB84" s="7"/>
      <c r="AC84" s="9"/>
      <c r="AD84" s="7"/>
      <c r="AE84" s="9"/>
      <c r="AF84" s="7"/>
      <c r="AG84" s="9"/>
      <c r="AH84" s="9"/>
    </row>
    <row r="85" spans="1:34">
      <c r="A85" s="87" t="s">
        <v>41</v>
      </c>
      <c r="B85" s="87">
        <f>+B83/B82</f>
        <v>-9.448320553038821E-3</v>
      </c>
      <c r="C85" s="87">
        <f>+C83/C82</f>
        <v>7.1444566094798129E-2</v>
      </c>
      <c r="D85" s="87">
        <f>+D83/D82</f>
        <v>6.5944889743345886E-3</v>
      </c>
      <c r="E85" s="9"/>
      <c r="F85" s="49"/>
      <c r="G85" s="49"/>
      <c r="J85" s="49"/>
      <c r="M85" s="49"/>
      <c r="N85" s="49"/>
      <c r="O85" s="49"/>
      <c r="P85" s="49"/>
      <c r="Q85" s="49"/>
      <c r="R85" s="49"/>
      <c r="T85" s="49"/>
      <c r="U85" s="49"/>
      <c r="W85" s="49"/>
      <c r="X85" s="49"/>
      <c r="Y85" s="49"/>
      <c r="Z85" s="2"/>
      <c r="AA85" s="49"/>
      <c r="AB85" s="72"/>
      <c r="AC85" s="49"/>
      <c r="AD85" s="72"/>
      <c r="AE85" s="49"/>
      <c r="AF85" s="72"/>
      <c r="AG85" s="49"/>
      <c r="AH85" s="2"/>
    </row>
    <row r="86" spans="1:34">
      <c r="C86" s="32"/>
      <c r="E86" s="9"/>
      <c r="T86" s="61"/>
      <c r="U86" s="71"/>
      <c r="W86" s="71"/>
      <c r="X86" s="71"/>
      <c r="Y86" s="71"/>
      <c r="Z86" s="7"/>
      <c r="AA86" s="71"/>
      <c r="AC86" s="71"/>
      <c r="AE86" s="71"/>
      <c r="AG86" s="71"/>
      <c r="AH86" s="7"/>
    </row>
    <row r="87" spans="1:34">
      <c r="A87" t="s" vm="4">
        <v>108</v>
      </c>
      <c r="B87" s="1">
        <v>150706.02383677027</v>
      </c>
      <c r="C87" s="1">
        <v>152143.52462752024</v>
      </c>
      <c r="D87" s="1">
        <v>149076.29763796012</v>
      </c>
      <c r="E87" s="9"/>
      <c r="M87" s="11"/>
      <c r="O87" s="11"/>
      <c r="Q87" s="11"/>
      <c r="T87" s="61"/>
      <c r="U87" s="11"/>
      <c r="W87" s="11"/>
      <c r="X87" s="11"/>
      <c r="Y87" s="11"/>
      <c r="Z87"/>
      <c r="AA87" s="11"/>
      <c r="AB87"/>
      <c r="AC87" s="11"/>
      <c r="AD87"/>
      <c r="AE87" s="11"/>
      <c r="AF87"/>
      <c r="AG87" s="11"/>
      <c r="AH87"/>
    </row>
    <row r="88" spans="1:34">
      <c r="A88" t="s" vm="7">
        <v>109</v>
      </c>
      <c r="B88" s="1">
        <v>278183.50213134038</v>
      </c>
      <c r="C88" s="1">
        <v>258206.37909759994</v>
      </c>
      <c r="D88" s="1">
        <v>272001.48939957994</v>
      </c>
      <c r="E88" s="9"/>
      <c r="M88" s="11"/>
      <c r="O88" s="11"/>
      <c r="Q88" s="11"/>
      <c r="T88" s="61"/>
      <c r="U88" s="11"/>
      <c r="W88" s="11"/>
      <c r="X88" s="11"/>
      <c r="Y88" s="11"/>
      <c r="Z88" s="44"/>
      <c r="AA88" s="11"/>
      <c r="AB88" s="44"/>
      <c r="AC88" s="11"/>
      <c r="AD88" s="44"/>
      <c r="AE88" s="11"/>
      <c r="AF88" s="44"/>
      <c r="AG88" s="11"/>
      <c r="AH88" s="44"/>
    </row>
    <row r="89" spans="1:34">
      <c r="A89" s="87" t="s">
        <v>43</v>
      </c>
      <c r="B89" s="87">
        <f t="shared" ref="B89" si="16">B87/B88</f>
        <v>0.54175040101988714</v>
      </c>
      <c r="C89" s="87">
        <f t="shared" ref="C89:D89" si="17">C87/C88</f>
        <v>0.5892322457688437</v>
      </c>
      <c r="D89" s="87">
        <f t="shared" si="17"/>
        <v>0.54807162257469</v>
      </c>
      <c r="E89" s="9"/>
      <c r="F89" s="49"/>
      <c r="G89" s="49"/>
      <c r="J89" s="49"/>
      <c r="M89" s="49"/>
      <c r="N89" s="72"/>
      <c r="O89" s="49"/>
      <c r="P89" s="72"/>
      <c r="Q89" s="49"/>
      <c r="R89" s="72"/>
      <c r="T89" s="72"/>
      <c r="U89" s="49"/>
      <c r="W89" s="49"/>
      <c r="X89" s="49"/>
      <c r="Y89" s="49"/>
      <c r="Z89" s="2"/>
      <c r="AA89" s="49"/>
      <c r="AB89" s="72"/>
      <c r="AC89" s="49"/>
      <c r="AD89" s="72"/>
      <c r="AE89" s="49"/>
      <c r="AF89" s="72"/>
      <c r="AG89" s="49"/>
      <c r="AH89" s="2"/>
    </row>
    <row r="90" spans="1:34">
      <c r="C90" s="32"/>
      <c r="E90" s="9"/>
      <c r="T90" s="61"/>
      <c r="U90" s="71"/>
      <c r="W90" s="7"/>
      <c r="X90" s="7"/>
      <c r="Y90" s="7"/>
      <c r="Z90" s="7"/>
      <c r="AA90" s="71"/>
      <c r="AC90" s="71"/>
      <c r="AE90" s="71"/>
      <c r="AG90" s="7"/>
      <c r="AH90" s="7"/>
    </row>
    <row r="91" spans="1:34">
      <c r="A91" t="s" vm="3">
        <v>110</v>
      </c>
      <c r="B91" s="98">
        <v>34.943939499999871</v>
      </c>
      <c r="C91" s="98">
        <v>34.502547439999908</v>
      </c>
      <c r="D91" s="98">
        <v>-232.18437093000151</v>
      </c>
      <c r="E91" s="9"/>
      <c r="M91" s="11"/>
      <c r="N91" s="11"/>
      <c r="O91" s="11"/>
      <c r="P91" s="11"/>
      <c r="Q91" s="11"/>
      <c r="R91" s="11"/>
      <c r="T91" s="11"/>
      <c r="U91" s="48"/>
      <c r="W91" s="48"/>
      <c r="X91" s="48"/>
      <c r="Y91" s="48"/>
      <c r="Z91" s="56"/>
      <c r="AA91" s="48"/>
      <c r="AB91" s="48"/>
      <c r="AC91" s="48"/>
      <c r="AD91" s="56"/>
      <c r="AE91" s="48"/>
      <c r="AF91" s="48"/>
      <c r="AG91" s="48"/>
      <c r="AH91" s="56"/>
    </row>
    <row r="92" spans="1:34">
      <c r="A92" s="8" t="s">
        <v>111</v>
      </c>
      <c r="B92" s="98">
        <v>140.54375667032915</v>
      </c>
      <c r="C92" s="98">
        <v>139.92699795111074</v>
      </c>
      <c r="D92" s="98">
        <v>-232.18437093000151</v>
      </c>
      <c r="E92" s="9"/>
      <c r="F92" s="8"/>
      <c r="G92" s="8"/>
      <c r="J92" s="8"/>
      <c r="M92" s="11"/>
      <c r="N92" s="9"/>
      <c r="O92" s="11"/>
      <c r="P92" s="9"/>
      <c r="Q92" s="11"/>
      <c r="R92" s="9"/>
      <c r="T92" s="9"/>
      <c r="U92" s="56"/>
      <c r="W92" s="56"/>
      <c r="X92" s="56"/>
      <c r="Y92" s="56"/>
      <c r="Z92" s="56"/>
      <c r="AA92" s="56"/>
      <c r="AB92" s="48"/>
      <c r="AC92" s="56"/>
      <c r="AD92" s="56"/>
      <c r="AE92" s="56"/>
      <c r="AF92" s="56"/>
      <c r="AG92" s="56"/>
      <c r="AH92" s="56"/>
    </row>
    <row r="93" spans="1:34">
      <c r="C93" s="1"/>
      <c r="E93" s="9"/>
      <c r="T93" s="61"/>
      <c r="U93" s="56"/>
      <c r="W93" s="73"/>
      <c r="X93" s="73"/>
      <c r="Y93" s="73"/>
      <c r="Z93" s="73"/>
      <c r="AA93" s="56"/>
      <c r="AB93" s="7"/>
      <c r="AC93" s="56"/>
      <c r="AD93" s="7"/>
      <c r="AE93" s="56"/>
      <c r="AF93" s="7"/>
      <c r="AG93" s="73"/>
      <c r="AH93" s="73"/>
    </row>
    <row r="94" spans="1:34">
      <c r="A94" t="s">
        <v>112</v>
      </c>
      <c r="B94" s="12">
        <v>275092.49576546019</v>
      </c>
      <c r="C94" s="1">
        <v>255581.62657521488</v>
      </c>
      <c r="D94" s="1">
        <v>262479.18172620487</v>
      </c>
      <c r="E94" s="9"/>
      <c r="M94" s="11"/>
      <c r="N94" s="11"/>
      <c r="O94" s="11"/>
      <c r="P94" s="11"/>
      <c r="Q94" s="11"/>
      <c r="R94" s="11"/>
      <c r="T94" s="11"/>
      <c r="U94" s="48"/>
      <c r="W94" s="48"/>
      <c r="X94" s="48"/>
      <c r="Y94" s="48"/>
      <c r="Z94" s="48"/>
      <c r="AA94" s="48"/>
      <c r="AB94" s="48"/>
      <c r="AC94" s="48"/>
      <c r="AD94" s="48"/>
      <c r="AE94" s="48"/>
      <c r="AF94" s="48"/>
      <c r="AG94" s="48"/>
      <c r="AH94" s="48"/>
    </row>
    <row r="95" spans="1:34">
      <c r="A95" s="18" t="s">
        <v>46</v>
      </c>
      <c r="B95" s="18">
        <f>+B92/B94</f>
        <v>5.1089636698107058E-4</v>
      </c>
      <c r="C95" s="18">
        <f>+C92/C94</f>
        <v>5.4748457401311579E-4</v>
      </c>
      <c r="D95" s="18">
        <f>+D92/D94</f>
        <v>-8.8458204343305129E-4</v>
      </c>
      <c r="E95" s="9"/>
      <c r="F95" s="20"/>
      <c r="G95" s="20"/>
      <c r="J95" s="20"/>
      <c r="M95" s="20"/>
      <c r="N95" s="20"/>
      <c r="O95" s="20"/>
      <c r="P95" s="20"/>
      <c r="Q95" s="20"/>
      <c r="R95" s="20"/>
      <c r="T95" s="20"/>
      <c r="U95" s="20"/>
      <c r="W95" s="20"/>
      <c r="X95" s="20"/>
      <c r="Y95" s="20"/>
      <c r="Z95" s="20"/>
      <c r="AA95" s="20"/>
      <c r="AB95" s="20"/>
      <c r="AC95" s="20"/>
      <c r="AD95" s="20"/>
      <c r="AE95" s="20"/>
      <c r="AF95" s="20"/>
      <c r="AG95" s="20"/>
      <c r="AH95" s="20"/>
    </row>
    <row r="96" spans="1:34">
      <c r="C96" s="1"/>
      <c r="E96" s="9"/>
      <c r="T96" s="61"/>
      <c r="U96" s="56"/>
      <c r="W96" s="73"/>
      <c r="X96" s="73"/>
      <c r="Y96" s="73"/>
      <c r="Z96" s="73"/>
      <c r="AA96" s="56"/>
      <c r="AB96" s="7"/>
      <c r="AC96" s="56"/>
      <c r="AD96" s="7"/>
      <c r="AE96" s="56"/>
      <c r="AF96" s="7"/>
      <c r="AG96" s="73"/>
      <c r="AH96" s="73"/>
    </row>
    <row r="97" spans="1:34">
      <c r="A97" t="s">
        <v>113</v>
      </c>
      <c r="B97" s="48">
        <v>63638</v>
      </c>
      <c r="C97" s="48">
        <v>58631</v>
      </c>
      <c r="D97" s="48">
        <v>57384</v>
      </c>
      <c r="E97" s="9"/>
      <c r="M97" s="48"/>
      <c r="N97" s="48"/>
      <c r="O97" s="48"/>
      <c r="P97" s="48"/>
      <c r="Q97" s="48"/>
      <c r="R97" s="56"/>
      <c r="T97" s="48"/>
      <c r="U97" s="48"/>
      <c r="W97" s="48"/>
      <c r="X97" s="48"/>
      <c r="Y97" s="48"/>
      <c r="Z97" s="56"/>
      <c r="AA97" s="48"/>
      <c r="AB97" s="48"/>
      <c r="AC97" s="48"/>
      <c r="AD97" s="56"/>
      <c r="AE97" s="48"/>
      <c r="AF97" s="48"/>
      <c r="AG97" s="48"/>
      <c r="AH97" s="56"/>
    </row>
    <row r="98" spans="1:34">
      <c r="B98" s="48"/>
      <c r="C98" s="48"/>
      <c r="D98" s="48"/>
      <c r="E98" s="9"/>
      <c r="M98" s="48"/>
      <c r="N98" s="48"/>
      <c r="O98" s="48"/>
      <c r="P98" s="48"/>
      <c r="Q98" s="48"/>
      <c r="R98" s="56"/>
      <c r="T98" s="48"/>
      <c r="U98" s="48"/>
      <c r="W98" s="48"/>
      <c r="X98" s="48"/>
      <c r="Y98" s="48"/>
      <c r="Z98" s="56"/>
      <c r="AA98" s="48"/>
      <c r="AB98" s="48"/>
      <c r="AC98" s="48"/>
      <c r="AD98" s="56"/>
      <c r="AE98" s="48"/>
      <c r="AF98" s="48"/>
      <c r="AG98" s="48"/>
      <c r="AH98" s="56"/>
    </row>
    <row r="99" spans="1:34">
      <c r="A99" t="s">
        <v>114</v>
      </c>
      <c r="B99" s="48">
        <v>21775</v>
      </c>
      <c r="C99" s="48">
        <v>15241</v>
      </c>
      <c r="D99" s="48">
        <v>22935</v>
      </c>
      <c r="E99" s="9"/>
      <c r="M99" s="48"/>
      <c r="N99" s="48"/>
      <c r="O99" s="48"/>
      <c r="P99" s="48"/>
      <c r="Q99" s="48"/>
      <c r="R99" s="56"/>
      <c r="T99" s="48"/>
      <c r="U99" s="48"/>
      <c r="W99" s="48"/>
      <c r="X99" s="48"/>
      <c r="Y99" s="48"/>
      <c r="Z99" s="56"/>
      <c r="AA99" s="48"/>
      <c r="AB99" s="48"/>
      <c r="AC99" s="48"/>
      <c r="AD99" s="56"/>
      <c r="AE99" s="48"/>
      <c r="AF99" s="48"/>
      <c r="AG99" s="48"/>
      <c r="AH99" s="56"/>
    </row>
    <row r="100" spans="1:34">
      <c r="A100" s="7" t="s">
        <v>115</v>
      </c>
      <c r="B100" s="48">
        <v>3177</v>
      </c>
      <c r="C100" s="48">
        <v>2407</v>
      </c>
      <c r="D100" s="48">
        <v>3353</v>
      </c>
      <c r="E100" s="9"/>
      <c r="M100" s="48"/>
      <c r="N100" s="48"/>
      <c r="O100" s="48"/>
      <c r="P100" s="48"/>
      <c r="Q100" s="48"/>
      <c r="R100" s="56"/>
      <c r="T100" s="48"/>
      <c r="U100" s="48"/>
      <c r="W100" s="48"/>
      <c r="X100" s="48"/>
      <c r="Y100" s="48"/>
      <c r="Z100" s="56"/>
      <c r="AA100" s="48"/>
      <c r="AB100" s="48"/>
      <c r="AC100" s="48"/>
      <c r="AD100" s="56"/>
      <c r="AE100" s="48"/>
      <c r="AF100" s="48"/>
      <c r="AG100" s="48"/>
      <c r="AH100" s="56"/>
    </row>
    <row r="101" spans="1:34" ht="14.25" customHeight="1">
      <c r="A101" s="88" t="s">
        <v>116</v>
      </c>
      <c r="B101" s="86">
        <f>(B99+B100)/(B97+B75)</f>
        <v>7.2997163269186399E-2</v>
      </c>
      <c r="C101" s="86">
        <f>(C99+C100)/(C97+C75)</f>
        <v>5.5700498628868014E-2</v>
      </c>
      <c r="D101" s="86">
        <f>(D99+D100)/(D97+D75)</f>
        <v>7.9809223071480959E-2</v>
      </c>
      <c r="E101" s="9"/>
      <c r="M101" s="48"/>
      <c r="N101" s="48"/>
      <c r="O101" s="48"/>
      <c r="P101" s="48"/>
      <c r="Q101" s="48"/>
      <c r="R101" s="56"/>
      <c r="T101" s="48"/>
      <c r="U101" s="48"/>
      <c r="W101" s="48"/>
      <c r="X101" s="48"/>
      <c r="Y101" s="48"/>
      <c r="Z101" s="56"/>
      <c r="AA101" s="48"/>
      <c r="AB101" s="48"/>
      <c r="AC101" s="48"/>
      <c r="AD101" s="56"/>
      <c r="AE101" s="48"/>
      <c r="AF101" s="48"/>
      <c r="AG101" s="48"/>
      <c r="AH101" s="56"/>
    </row>
    <row r="102" spans="1:34">
      <c r="A102" s="75"/>
      <c r="B102" s="47"/>
      <c r="C102" s="47"/>
      <c r="D102" s="47"/>
      <c r="E102" s="9"/>
      <c r="M102" s="48"/>
      <c r="N102" s="48"/>
      <c r="O102" s="48"/>
      <c r="P102" s="48"/>
      <c r="Q102" s="48"/>
      <c r="R102" s="56"/>
      <c r="T102" s="48"/>
      <c r="U102" s="48"/>
      <c r="W102" s="48"/>
      <c r="X102" s="48"/>
      <c r="Y102" s="48"/>
      <c r="Z102" s="56"/>
      <c r="AA102" s="48"/>
      <c r="AB102" s="48"/>
      <c r="AC102" s="48"/>
      <c r="AD102" s="56"/>
      <c r="AE102" s="48"/>
      <c r="AF102" s="48"/>
      <c r="AG102" s="48"/>
      <c r="AH102" s="56"/>
    </row>
    <row r="103" spans="1:34">
      <c r="A103" t="s">
        <v>117</v>
      </c>
      <c r="B103" s="48">
        <v>2458</v>
      </c>
      <c r="C103" s="48">
        <v>2851</v>
      </c>
      <c r="D103" s="48">
        <v>2522</v>
      </c>
      <c r="E103" s="9"/>
      <c r="M103" s="48"/>
      <c r="N103" s="48"/>
      <c r="O103" s="48"/>
      <c r="P103" s="48"/>
      <c r="Q103" s="48"/>
      <c r="R103" s="48"/>
      <c r="T103" s="7"/>
      <c r="U103" s="48"/>
      <c r="W103" s="48"/>
      <c r="X103" s="48"/>
      <c r="Y103" s="48"/>
      <c r="Z103" s="48"/>
      <c r="AA103" s="48"/>
      <c r="AB103" s="7"/>
      <c r="AC103" s="48"/>
      <c r="AD103" s="7"/>
      <c r="AE103" s="48"/>
      <c r="AF103" s="7"/>
      <c r="AG103" s="48"/>
      <c r="AH103" s="48"/>
    </row>
    <row r="104" spans="1:34">
      <c r="A104" s="7" t="s">
        <v>118</v>
      </c>
      <c r="B104" s="48">
        <v>341</v>
      </c>
      <c r="C104" s="48">
        <v>1060</v>
      </c>
      <c r="D104" s="48">
        <v>789</v>
      </c>
      <c r="E104" s="9"/>
      <c r="F104" s="7"/>
      <c r="G104" s="7"/>
      <c r="J104" s="7"/>
      <c r="M104" s="56"/>
      <c r="N104" s="56"/>
      <c r="O104" s="56"/>
      <c r="P104" s="56"/>
      <c r="Q104" s="56"/>
      <c r="R104" s="48"/>
      <c r="T104" s="7"/>
      <c r="U104" s="48"/>
      <c r="W104" s="56"/>
      <c r="X104" s="56"/>
      <c r="Y104" s="56"/>
      <c r="Z104" s="48"/>
      <c r="AA104" s="48"/>
      <c r="AB104" s="7"/>
      <c r="AC104" s="48"/>
      <c r="AD104" s="7"/>
      <c r="AE104" s="48"/>
      <c r="AF104" s="7"/>
      <c r="AG104" s="56"/>
      <c r="AH104" s="48"/>
    </row>
    <row r="105" spans="1:34" ht="16.5" customHeight="1">
      <c r="A105" s="88" t="s">
        <v>119</v>
      </c>
      <c r="B105" s="86">
        <f>+(B103+B104)/(B97+B75)</f>
        <v>8.1884842894538595E-3</v>
      </c>
      <c r="C105" s="86">
        <f>+(C103+C104)/(C97+C75)</f>
        <v>1.2343871834627311E-2</v>
      </c>
      <c r="D105" s="86">
        <f>+(D103+D104)/(D97+D75)</f>
        <v>1.0052051795103219E-2</v>
      </c>
      <c r="E105" s="9"/>
      <c r="F105" s="75"/>
      <c r="G105" s="75"/>
      <c r="J105" s="75"/>
      <c r="M105" s="47"/>
      <c r="N105" s="47"/>
      <c r="O105" s="47"/>
      <c r="P105" s="47"/>
      <c r="Q105" s="47"/>
      <c r="R105" s="47"/>
      <c r="T105" s="75"/>
      <c r="U105" s="47"/>
      <c r="W105" s="47"/>
      <c r="X105" s="47"/>
      <c r="Y105" s="47"/>
      <c r="Z105" s="47"/>
      <c r="AA105" s="47"/>
      <c r="AB105" s="75"/>
      <c r="AC105" s="47"/>
      <c r="AD105" s="75"/>
      <c r="AE105" s="47"/>
      <c r="AF105" s="75"/>
      <c r="AG105" s="47"/>
      <c r="AH105" s="47"/>
    </row>
    <row r="106" spans="1:34">
      <c r="A106" s="75"/>
      <c r="B106" s="47"/>
      <c r="C106" s="47"/>
      <c r="D106" s="75"/>
      <c r="E106" s="9"/>
      <c r="F106" s="75"/>
      <c r="G106" s="75"/>
      <c r="J106" s="75"/>
      <c r="M106" s="47"/>
      <c r="N106" s="47"/>
      <c r="O106" s="47"/>
      <c r="P106" s="47"/>
      <c r="Q106" s="47"/>
      <c r="R106" s="47"/>
      <c r="T106" s="75"/>
      <c r="U106" s="47"/>
      <c r="W106" s="47"/>
      <c r="X106" s="47"/>
      <c r="Y106" s="47"/>
      <c r="Z106" s="47"/>
      <c r="AA106" s="47"/>
      <c r="AB106" s="75"/>
      <c r="AC106" s="47"/>
      <c r="AD106" s="75"/>
      <c r="AE106" s="47"/>
      <c r="AF106" s="75"/>
      <c r="AG106" s="47"/>
      <c r="AH106" s="47"/>
    </row>
    <row r="107" spans="1:34">
      <c r="A107" s="7" t="s" vm="5">
        <v>120</v>
      </c>
      <c r="B107" s="13">
        <v>264.26896900000003</v>
      </c>
      <c r="C107" s="5">
        <v>255.751082</v>
      </c>
      <c r="D107" s="5">
        <v>264.26896900000003</v>
      </c>
      <c r="E107" s="9"/>
      <c r="F107" s="7"/>
      <c r="G107" s="7"/>
      <c r="J107" s="7"/>
      <c r="M107" s="63"/>
      <c r="N107" s="63"/>
      <c r="O107" s="63"/>
      <c r="P107" s="63"/>
      <c r="Q107" s="63"/>
      <c r="T107"/>
      <c r="U107" s="63"/>
      <c r="W107" s="63"/>
      <c r="X107" s="63"/>
      <c r="Y107" s="63"/>
      <c r="Z107"/>
      <c r="AA107" s="63"/>
      <c r="AB107"/>
      <c r="AC107" s="63"/>
      <c r="AD107"/>
      <c r="AE107" s="63"/>
      <c r="AF107"/>
      <c r="AG107" s="63"/>
      <c r="AH107"/>
    </row>
    <row r="108" spans="1:34">
      <c r="A108" s="7" t="s" vm="13">
        <v>121</v>
      </c>
      <c r="B108" s="13">
        <v>4.8260999999999998E-2</v>
      </c>
      <c r="C108" s="13">
        <v>4.7434999999999998E-2</v>
      </c>
      <c r="D108" s="5">
        <v>4.6244E-2</v>
      </c>
      <c r="E108" s="9"/>
      <c r="F108" s="7"/>
      <c r="G108" s="7"/>
      <c r="J108" s="7"/>
      <c r="M108" s="64"/>
      <c r="N108" s="64"/>
      <c r="O108" s="64"/>
      <c r="P108" s="64"/>
      <c r="Q108" s="64"/>
      <c r="R108" s="7"/>
      <c r="T108"/>
      <c r="U108" s="64"/>
      <c r="W108" s="64"/>
      <c r="X108" s="64"/>
      <c r="Y108" s="64"/>
      <c r="Z108" s="7"/>
      <c r="AA108" s="64"/>
      <c r="AB108"/>
      <c r="AC108" s="64"/>
      <c r="AD108"/>
      <c r="AE108" s="64"/>
      <c r="AF108"/>
      <c r="AG108" s="64"/>
      <c r="AH108" s="7"/>
    </row>
    <row r="109" spans="1:34">
      <c r="A109" s="7" t="s">
        <v>122</v>
      </c>
      <c r="B109" s="64">
        <v>264.220708</v>
      </c>
      <c r="C109" s="52">
        <v>255.70364699999999</v>
      </c>
      <c r="D109" s="52">
        <v>264.22272500000003</v>
      </c>
      <c r="E109" s="9"/>
      <c r="F109" s="7"/>
      <c r="G109" s="7"/>
      <c r="J109" s="7"/>
      <c r="M109" s="64"/>
      <c r="N109" s="64"/>
      <c r="O109" s="64"/>
      <c r="P109" s="64"/>
      <c r="Q109" s="64"/>
      <c r="R109" s="7"/>
      <c r="T109"/>
      <c r="U109" s="64"/>
      <c r="W109" s="64"/>
      <c r="X109" s="64"/>
      <c r="Y109" s="64"/>
      <c r="Z109" s="7"/>
      <c r="AA109" s="64"/>
      <c r="AB109"/>
      <c r="AC109" s="64"/>
      <c r="AD109"/>
      <c r="AE109" s="64"/>
      <c r="AF109"/>
      <c r="AG109" s="64"/>
      <c r="AH109" s="7"/>
    </row>
    <row r="110" spans="1:34">
      <c r="A110" s="88" t="s">
        <v>123</v>
      </c>
      <c r="B110" s="90">
        <f>B10/B109</f>
        <v>119.30259012109686</v>
      </c>
      <c r="C110" s="90">
        <f>C10/C109</f>
        <v>108.76609942462036</v>
      </c>
      <c r="D110" s="90">
        <f>D10/D109</f>
        <v>115.07353645769884</v>
      </c>
      <c r="E110" s="9"/>
      <c r="F110" s="75"/>
      <c r="G110" s="75"/>
      <c r="J110" s="75"/>
      <c r="M110" s="76"/>
      <c r="N110" s="76"/>
      <c r="O110" s="76"/>
      <c r="P110" s="76"/>
      <c r="Q110" s="76"/>
      <c r="R110" s="6"/>
      <c r="T110" s="2"/>
      <c r="U110" s="76"/>
      <c r="W110" s="76"/>
      <c r="X110" s="76"/>
      <c r="Y110" s="76"/>
      <c r="Z110" s="6"/>
      <c r="AA110" s="76"/>
      <c r="AB110" s="2"/>
      <c r="AC110" s="76"/>
      <c r="AD110" s="2"/>
      <c r="AE110" s="76"/>
      <c r="AF110" s="2"/>
      <c r="AG110" s="76"/>
      <c r="AH110" s="6"/>
    </row>
    <row r="111" spans="1:34">
      <c r="A111" s="53"/>
      <c r="B111" s="24"/>
      <c r="C111" s="24"/>
      <c r="D111" s="53"/>
      <c r="E111" s="9"/>
      <c r="F111" s="53"/>
      <c r="G111" s="53"/>
      <c r="J111" s="53"/>
      <c r="M111" s="54"/>
      <c r="N111" s="54"/>
      <c r="O111" s="54"/>
      <c r="P111" s="54"/>
      <c r="Q111" s="54"/>
      <c r="R111" s="54"/>
      <c r="T111" s="53"/>
      <c r="U111" s="24"/>
      <c r="W111" s="54"/>
      <c r="X111" s="54"/>
      <c r="Y111" s="54"/>
      <c r="Z111" s="54"/>
      <c r="AB111" s="53"/>
      <c r="AD111" s="53"/>
      <c r="AF111" s="53"/>
      <c r="AG111" s="54"/>
      <c r="AH111" s="54"/>
    </row>
    <row r="112" spans="1:34">
      <c r="A112" s="88" t="s">
        <v>124</v>
      </c>
      <c r="B112" s="90">
        <f>B6/B109</f>
        <v>4.2550545425084074</v>
      </c>
      <c r="C112" s="90">
        <f>C6/C109</f>
        <v>3.3074371187988487</v>
      </c>
      <c r="D112" s="90">
        <f>D6/D109</f>
        <v>16.27375736670437</v>
      </c>
      <c r="E112" s="9"/>
      <c r="F112" s="75"/>
      <c r="G112" s="75"/>
      <c r="J112" s="75"/>
      <c r="M112" s="76"/>
      <c r="N112" s="76"/>
      <c r="O112" s="76"/>
      <c r="P112" s="76"/>
      <c r="Q112" s="76"/>
      <c r="R112" s="76"/>
      <c r="T112" s="76"/>
      <c r="U112" s="76"/>
      <c r="W112" s="76"/>
      <c r="X112" s="76"/>
      <c r="Y112" s="76"/>
      <c r="Z112" s="76"/>
      <c r="AA112" s="76"/>
      <c r="AB112" s="76"/>
      <c r="AC112" s="76"/>
      <c r="AD112" s="76"/>
      <c r="AE112" s="76"/>
      <c r="AF112" s="76"/>
      <c r="AG112" s="76"/>
      <c r="AH112" s="76"/>
    </row>
    <row r="113" spans="1:34">
      <c r="A113" s="24"/>
      <c r="B113" s="77"/>
      <c r="C113" s="77"/>
      <c r="D113" s="24"/>
      <c r="E113" s="9"/>
      <c r="F113" s="24"/>
      <c r="G113" s="24"/>
      <c r="J113" s="24"/>
      <c r="M113" s="7"/>
      <c r="N113" s="7"/>
      <c r="O113" s="7"/>
      <c r="P113" s="7"/>
      <c r="Q113" s="7"/>
      <c r="R113" s="7"/>
      <c r="T113" s="24"/>
      <c r="U113" s="77"/>
      <c r="W113" s="7"/>
      <c r="X113" s="7"/>
      <c r="Y113" s="7"/>
      <c r="Z113" s="7"/>
      <c r="AA113" s="77"/>
      <c r="AC113" s="77"/>
      <c r="AE113" s="77"/>
      <c r="AG113" s="7"/>
      <c r="AH113" s="7"/>
    </row>
    <row r="114" spans="1:34">
      <c r="A114" s="7" t="s">
        <v>125</v>
      </c>
      <c r="B114" s="55">
        <v>136</v>
      </c>
      <c r="C114" s="55">
        <v>121</v>
      </c>
      <c r="D114" s="55">
        <v>128.9</v>
      </c>
      <c r="E114" s="9"/>
      <c r="F114" s="7"/>
      <c r="G114" s="7"/>
      <c r="J114" s="7"/>
      <c r="M114" s="21"/>
      <c r="N114" s="21"/>
      <c r="O114" s="21"/>
      <c r="P114" s="21"/>
      <c r="Q114" s="21"/>
      <c r="R114" s="63"/>
      <c r="T114" s="23"/>
      <c r="U114" s="21"/>
      <c r="W114" s="21"/>
      <c r="X114" s="21"/>
      <c r="Y114" s="21"/>
      <c r="Z114" s="63"/>
      <c r="AA114" s="21"/>
      <c r="AB114" s="23"/>
      <c r="AC114" s="21"/>
      <c r="AD114" s="23"/>
      <c r="AE114" s="21"/>
      <c r="AF114" s="23"/>
      <c r="AG114" s="21"/>
      <c r="AH114" s="63"/>
    </row>
    <row r="115" spans="1:34">
      <c r="A115" s="7" t="s">
        <v>126</v>
      </c>
      <c r="B115" s="5">
        <f>+B112/B124*B122</f>
        <v>17.11373585228656</v>
      </c>
      <c r="C115" s="13">
        <f>+C112/C124*C122</f>
        <v>13.413494981795331</v>
      </c>
      <c r="D115" s="78">
        <f>D112</f>
        <v>16.27375736670437</v>
      </c>
      <c r="E115" s="9"/>
      <c r="F115" s="7"/>
      <c r="G115" s="7"/>
      <c r="J115" s="7"/>
      <c r="M115" s="78"/>
      <c r="N115" s="78"/>
      <c r="O115" s="78"/>
      <c r="P115" s="78"/>
      <c r="Q115" s="78"/>
      <c r="R115" s="78"/>
      <c r="T115" s="78"/>
      <c r="U115" s="78"/>
      <c r="W115" s="78"/>
      <c r="X115" s="78"/>
      <c r="Y115" s="78"/>
      <c r="Z115" s="78"/>
      <c r="AA115" s="78"/>
      <c r="AB115" s="78"/>
      <c r="AC115" s="78"/>
      <c r="AD115" s="78"/>
      <c r="AE115" s="78"/>
      <c r="AF115" s="78"/>
      <c r="AG115" s="78"/>
      <c r="AH115" s="78"/>
    </row>
    <row r="116" spans="1:34">
      <c r="A116" s="88" t="s">
        <v>127</v>
      </c>
      <c r="B116" s="90">
        <f>B114/B115</f>
        <v>7.9468329518378704</v>
      </c>
      <c r="C116" s="90">
        <f>C114/C115</f>
        <v>9.0207660392925231</v>
      </c>
      <c r="D116" s="90">
        <f>D114/D115</f>
        <v>7.9207276534505562</v>
      </c>
      <c r="E116" s="9"/>
      <c r="F116" s="75"/>
      <c r="G116" s="75"/>
      <c r="J116" s="75"/>
      <c r="M116" s="76"/>
      <c r="N116" s="76"/>
      <c r="O116" s="76"/>
      <c r="P116" s="76"/>
      <c r="Q116" s="76"/>
      <c r="R116" s="79"/>
      <c r="T116" s="76"/>
      <c r="U116" s="76"/>
      <c r="W116" s="76"/>
      <c r="X116" s="76"/>
      <c r="Y116" s="76"/>
      <c r="Z116" s="79"/>
      <c r="AA116" s="76"/>
      <c r="AB116" s="76"/>
      <c r="AC116" s="76"/>
      <c r="AD116" s="76"/>
      <c r="AE116" s="76"/>
      <c r="AF116" s="76"/>
      <c r="AG116" s="76"/>
      <c r="AH116" s="79"/>
    </row>
    <row r="117" spans="1:34">
      <c r="A117" s="24"/>
      <c r="B117" s="24"/>
      <c r="C117" s="24"/>
      <c r="D117" s="24"/>
      <c r="E117" s="9"/>
      <c r="F117" s="24"/>
      <c r="G117" s="24"/>
      <c r="J117" s="24"/>
      <c r="M117" s="24"/>
      <c r="N117" s="24"/>
      <c r="O117" s="24"/>
      <c r="P117" s="24"/>
      <c r="Q117" s="24"/>
      <c r="R117" s="7"/>
      <c r="T117" s="24"/>
      <c r="U117" s="24"/>
      <c r="W117" s="24"/>
      <c r="X117" s="24"/>
      <c r="Y117" s="24"/>
      <c r="Z117" s="7"/>
      <c r="AH117" s="7"/>
    </row>
    <row r="118" spans="1:34">
      <c r="A118" s="7" t="s">
        <v>125</v>
      </c>
      <c r="B118" s="51">
        <f>B114</f>
        <v>136</v>
      </c>
      <c r="C118" s="63">
        <f>C114</f>
        <v>121</v>
      </c>
      <c r="D118" s="51">
        <f>D114</f>
        <v>128.9</v>
      </c>
      <c r="E118" s="9"/>
      <c r="F118" s="7"/>
      <c r="G118" s="7"/>
      <c r="J118" s="7"/>
      <c r="M118" s="63"/>
      <c r="N118" s="63"/>
      <c r="O118" s="63"/>
      <c r="P118" s="63"/>
      <c r="Q118" s="63"/>
      <c r="R118" s="24"/>
      <c r="T118" s="7"/>
      <c r="U118" s="63"/>
      <c r="W118" s="63"/>
      <c r="X118" s="63"/>
      <c r="Y118" s="63"/>
      <c r="Z118" s="24"/>
      <c r="AA118" s="63"/>
      <c r="AB118" s="7"/>
      <c r="AC118" s="63"/>
      <c r="AD118" s="7"/>
      <c r="AE118" s="63"/>
      <c r="AF118" s="7"/>
      <c r="AG118" s="63"/>
    </row>
    <row r="119" spans="1:34">
      <c r="A119" s="7" t="s">
        <v>123</v>
      </c>
      <c r="B119" s="78">
        <f>B110</f>
        <v>119.30259012109686</v>
      </c>
      <c r="C119" s="78">
        <f>C110</f>
        <v>108.76609942462036</v>
      </c>
      <c r="D119" s="78">
        <f>D110</f>
        <v>115.07353645769884</v>
      </c>
      <c r="E119" s="9"/>
      <c r="F119" s="7"/>
      <c r="G119" s="7"/>
      <c r="J119" s="7"/>
      <c r="M119" s="78"/>
      <c r="N119" s="78"/>
      <c r="O119" s="78"/>
      <c r="P119" s="78"/>
      <c r="Q119" s="78"/>
      <c r="R119" s="24"/>
      <c r="T119" s="7"/>
      <c r="U119" s="78"/>
      <c r="W119" s="78"/>
      <c r="X119" s="78"/>
      <c r="Y119" s="78"/>
      <c r="Z119" s="24"/>
      <c r="AA119" s="78"/>
      <c r="AB119" s="7"/>
      <c r="AC119" s="78"/>
      <c r="AD119" s="7"/>
      <c r="AE119" s="78"/>
      <c r="AF119" s="7"/>
      <c r="AG119" s="78"/>
    </row>
    <row r="120" spans="1:34">
      <c r="A120" s="88" t="s">
        <v>128</v>
      </c>
      <c r="B120" s="92">
        <f>B118/B119</f>
        <v>1.1399584859134626</v>
      </c>
      <c r="C120" s="92">
        <f>C118/C119</f>
        <v>1.1124789860084876</v>
      </c>
      <c r="D120" s="92">
        <f>D118/D119</f>
        <v>1.1201532860457781</v>
      </c>
      <c r="E120" s="9"/>
      <c r="F120" s="75"/>
      <c r="G120" s="75"/>
      <c r="J120" s="75"/>
      <c r="M120" s="80"/>
      <c r="N120" s="80"/>
      <c r="O120" s="80"/>
      <c r="P120" s="80"/>
      <c r="Q120" s="80"/>
      <c r="R120" s="74"/>
      <c r="T120" s="6"/>
      <c r="U120" s="80"/>
      <c r="W120" s="80"/>
      <c r="X120" s="80"/>
      <c r="Y120" s="80"/>
      <c r="Z120" s="74"/>
      <c r="AA120" s="80"/>
      <c r="AB120" s="6"/>
      <c r="AC120" s="80"/>
      <c r="AD120" s="6"/>
      <c r="AE120" s="80"/>
      <c r="AF120" s="6"/>
      <c r="AG120" s="80"/>
      <c r="AH120" s="74"/>
    </row>
    <row r="121" spans="1:34">
      <c r="A121" s="7"/>
      <c r="B121" s="7"/>
      <c r="C121" s="7"/>
      <c r="D121" s="7"/>
      <c r="E121" s="9"/>
      <c r="F121" s="24"/>
      <c r="G121" s="24"/>
      <c r="J121" s="24"/>
      <c r="M121" s="24"/>
      <c r="N121" s="24"/>
      <c r="O121" s="24"/>
      <c r="P121" s="24"/>
      <c r="Q121" s="24"/>
      <c r="R121" s="24"/>
      <c r="T121" s="24"/>
      <c r="U121" s="61"/>
      <c r="W121" s="61"/>
      <c r="X121" s="61"/>
      <c r="Y121" s="61"/>
      <c r="Z121" s="61"/>
    </row>
    <row r="122" spans="1:34">
      <c r="A122" s="7" t="s" vm="16">
        <v>129</v>
      </c>
      <c r="B122" s="7" vm="19">
        <v>366</v>
      </c>
      <c r="C122" s="7" vm="23">
        <v>365</v>
      </c>
      <c r="D122" s="7" vm="23">
        <v>365</v>
      </c>
      <c r="E122" s="9"/>
      <c r="F122" s="24"/>
      <c r="G122" s="24"/>
      <c r="J122" s="24"/>
      <c r="M122" s="24"/>
      <c r="N122" s="24"/>
      <c r="O122" s="24"/>
      <c r="P122" s="24"/>
      <c r="Q122" s="7"/>
      <c r="R122" s="7"/>
      <c r="T122" s="24"/>
      <c r="U122" s="61"/>
      <c r="W122" s="61"/>
      <c r="X122" s="61"/>
      <c r="Y122" s="61"/>
      <c r="Z122" s="61"/>
      <c r="AG122" s="7"/>
      <c r="AH122" s="7"/>
    </row>
    <row r="123" spans="1:34">
      <c r="A123" s="7" t="s" vm="14">
        <v>130</v>
      </c>
      <c r="B123" s="7" vm="20">
        <v>91</v>
      </c>
      <c r="C123" s="7" vm="22">
        <v>90</v>
      </c>
      <c r="D123" s="7">
        <v>92</v>
      </c>
      <c r="E123" s="9"/>
      <c r="F123" s="24"/>
      <c r="G123" s="24"/>
      <c r="J123" s="24"/>
      <c r="M123" s="24"/>
      <c r="N123" s="24"/>
      <c r="O123" s="24"/>
      <c r="P123" s="24"/>
      <c r="Q123" s="7"/>
      <c r="R123" s="7"/>
      <c r="T123" s="24"/>
      <c r="U123" s="61"/>
      <c r="W123" s="61"/>
      <c r="X123" s="61"/>
      <c r="Y123" s="61"/>
      <c r="Z123" s="61"/>
      <c r="AG123" s="7"/>
      <c r="AH123" s="7"/>
    </row>
    <row r="124" spans="1:34">
      <c r="A124" s="7" t="s" vm="15">
        <v>131</v>
      </c>
      <c r="B124" s="7" vm="24">
        <v>91</v>
      </c>
      <c r="C124" s="7" vm="25">
        <v>90</v>
      </c>
      <c r="D124" s="7" vm="26">
        <v>365</v>
      </c>
      <c r="E124" s="9"/>
      <c r="F124" s="24"/>
      <c r="G124" s="24"/>
      <c r="J124" s="24"/>
      <c r="M124" s="24"/>
      <c r="N124" s="24"/>
      <c r="O124" s="24"/>
      <c r="P124" s="24"/>
      <c r="Q124" s="7"/>
      <c r="R124" s="7"/>
      <c r="T124" s="24"/>
      <c r="U124" s="61"/>
      <c r="W124" s="61"/>
      <c r="X124" s="61"/>
      <c r="Y124" s="61"/>
      <c r="Z124" s="61"/>
      <c r="AG124" s="7"/>
      <c r="AH124" s="7"/>
    </row>
    <row r="125" spans="1:34">
      <c r="A125" s="24"/>
      <c r="B125" s="24"/>
      <c r="C125" s="24"/>
      <c r="D125" s="24"/>
      <c r="E125" s="9"/>
      <c r="F125" s="24"/>
      <c r="G125" s="24"/>
      <c r="J125" s="24"/>
      <c r="M125" s="24"/>
      <c r="N125" s="24"/>
      <c r="O125" s="24"/>
      <c r="P125" s="24"/>
      <c r="Q125" s="7"/>
      <c r="R125" s="7"/>
      <c r="T125" s="24"/>
      <c r="U125" s="61"/>
      <c r="W125" s="61"/>
      <c r="X125" s="61"/>
      <c r="Y125" s="61"/>
      <c r="Z125" s="61"/>
      <c r="AG125" s="7"/>
      <c r="AH125" s="7"/>
    </row>
    <row r="126" spans="1:34">
      <c r="A126" s="24"/>
      <c r="C126"/>
      <c r="D126" s="24"/>
      <c r="E126" s="9"/>
      <c r="F126" s="24"/>
      <c r="G126" s="24"/>
      <c r="J126" s="24"/>
      <c r="M126" s="24"/>
      <c r="N126" s="24"/>
      <c r="O126" s="24"/>
      <c r="P126" s="24"/>
      <c r="Q126" s="7"/>
      <c r="R126" s="7"/>
      <c r="T126" s="24"/>
      <c r="U126" s="61"/>
      <c r="W126" s="61"/>
      <c r="X126" s="61"/>
      <c r="Y126" s="61"/>
      <c r="Z126" s="61"/>
      <c r="AG126" s="7"/>
      <c r="AH126" s="7"/>
    </row>
    <row r="127" spans="1:34">
      <c r="A127" s="24"/>
      <c r="C127"/>
      <c r="D127" s="24"/>
      <c r="E127" s="9"/>
      <c r="F127" s="24"/>
      <c r="G127" s="24"/>
      <c r="J127" s="24"/>
      <c r="M127" s="24"/>
      <c r="N127" s="24"/>
      <c r="O127" s="24"/>
      <c r="P127" s="24"/>
      <c r="Q127" s="7"/>
      <c r="R127" s="7"/>
      <c r="T127" s="24"/>
      <c r="U127" s="61"/>
      <c r="W127" s="61"/>
      <c r="X127" s="61"/>
      <c r="Y127" s="61"/>
      <c r="Z127" s="61"/>
      <c r="AG127" s="7"/>
      <c r="AH127" s="7"/>
    </row>
    <row r="128" spans="1:34">
      <c r="A128" s="24"/>
      <c r="B128" s="23"/>
      <c r="C128"/>
      <c r="D128" s="24"/>
      <c r="E128" s="9"/>
      <c r="F128" s="24"/>
      <c r="G128" s="24"/>
      <c r="J128" s="24"/>
      <c r="M128" s="24"/>
      <c r="N128" s="24"/>
      <c r="O128" s="24"/>
      <c r="P128" s="24"/>
      <c r="Q128" s="7"/>
      <c r="R128" s="7"/>
      <c r="T128" s="24"/>
      <c r="U128" s="61"/>
      <c r="W128" s="61"/>
      <c r="X128" s="61"/>
      <c r="Y128" s="61"/>
      <c r="Z128" s="61"/>
      <c r="AG128" s="7"/>
      <c r="AH128" s="7"/>
    </row>
    <row r="129" spans="1:34">
      <c r="A129" s="24"/>
      <c r="C129"/>
      <c r="D129" s="24"/>
      <c r="E129" s="9"/>
      <c r="F129" s="24"/>
      <c r="G129" s="24"/>
      <c r="J129" s="24"/>
      <c r="M129" s="24"/>
      <c r="N129" s="24"/>
      <c r="O129" s="24"/>
      <c r="P129" s="24"/>
      <c r="Q129" s="7"/>
      <c r="R129" s="7"/>
      <c r="T129" s="24"/>
      <c r="U129" s="61"/>
      <c r="W129" s="61"/>
      <c r="X129" s="61"/>
      <c r="Y129" s="61"/>
      <c r="Z129" s="61"/>
      <c r="AG129" s="7"/>
      <c r="AH129" s="7"/>
    </row>
    <row r="130" spans="1:34">
      <c r="A130" s="24"/>
      <c r="C130"/>
      <c r="D130" s="24"/>
      <c r="E130" s="9"/>
      <c r="F130" s="24"/>
      <c r="G130" s="24"/>
      <c r="J130" s="24"/>
      <c r="M130" s="24"/>
      <c r="N130" s="24"/>
      <c r="O130" s="24"/>
      <c r="P130" s="24"/>
      <c r="Q130" s="7"/>
      <c r="R130" s="7"/>
      <c r="T130" s="24"/>
      <c r="U130" s="61"/>
      <c r="W130" s="61"/>
      <c r="X130" s="61"/>
      <c r="Y130" s="61"/>
      <c r="Z130" s="61"/>
      <c r="AG130" s="7"/>
      <c r="AH130" s="7"/>
    </row>
    <row r="131" spans="1:34">
      <c r="A131" s="24"/>
      <c r="C131"/>
      <c r="D131" s="24"/>
      <c r="E131" s="9"/>
      <c r="F131" s="24"/>
      <c r="G131" s="24"/>
      <c r="J131" s="24"/>
      <c r="M131" s="24"/>
      <c r="N131" s="24"/>
      <c r="O131" s="24"/>
      <c r="P131" s="24"/>
      <c r="Q131" s="7"/>
      <c r="R131" s="7"/>
      <c r="T131" s="24"/>
      <c r="U131" s="61"/>
      <c r="W131" s="61"/>
      <c r="X131" s="61"/>
      <c r="Y131" s="61"/>
      <c r="Z131" s="61"/>
      <c r="AG131" s="7"/>
      <c r="AH131" s="7"/>
    </row>
    <row r="132" spans="1:34">
      <c r="A132" s="24"/>
      <c r="C132"/>
      <c r="D132" s="24"/>
      <c r="E132" s="9"/>
      <c r="F132" s="24"/>
      <c r="G132" s="24"/>
      <c r="H132" s="24"/>
      <c r="I132" s="24"/>
      <c r="J132" s="24"/>
      <c r="M132" s="24"/>
      <c r="N132" s="24"/>
      <c r="O132" s="24"/>
      <c r="P132" s="24"/>
      <c r="Q132" s="24"/>
      <c r="R132" s="24"/>
      <c r="T132" s="24"/>
      <c r="U132" s="61"/>
      <c r="W132" s="61"/>
      <c r="X132" s="61"/>
      <c r="Y132" s="61"/>
      <c r="Z132" s="61"/>
      <c r="AG132" s="7"/>
      <c r="AH132" s="7"/>
    </row>
    <row r="133" spans="1:34">
      <c r="A133" s="24"/>
      <c r="C133"/>
      <c r="D133" s="24"/>
      <c r="E133" s="9"/>
      <c r="F133" s="24"/>
      <c r="G133" s="24"/>
      <c r="H133" s="24"/>
      <c r="I133" s="24"/>
      <c r="J133" s="24"/>
      <c r="M133" s="24"/>
      <c r="N133" s="24"/>
      <c r="O133" s="24"/>
      <c r="P133" s="24"/>
      <c r="Q133" s="24"/>
      <c r="R133" s="24"/>
      <c r="T133" s="24"/>
      <c r="U133" s="61"/>
      <c r="W133" s="61"/>
      <c r="X133" s="61"/>
      <c r="Y133" s="61"/>
      <c r="Z133" s="61"/>
      <c r="AG133" s="7"/>
      <c r="AH133" s="7"/>
    </row>
    <row r="134" spans="1:34">
      <c r="A134" s="24"/>
      <c r="C134"/>
      <c r="D134" s="24"/>
      <c r="E134" s="9"/>
      <c r="F134" s="24"/>
      <c r="G134" s="24"/>
      <c r="H134" s="24"/>
      <c r="I134" s="24"/>
      <c r="J134" s="24"/>
      <c r="M134" s="24"/>
      <c r="N134" s="24"/>
      <c r="O134" s="24"/>
      <c r="P134" s="24"/>
      <c r="Q134" s="24"/>
      <c r="R134" s="24"/>
      <c r="T134" s="24"/>
      <c r="U134" s="61"/>
      <c r="W134" s="61"/>
      <c r="X134" s="61"/>
      <c r="Y134" s="61"/>
      <c r="Z134" s="61"/>
      <c r="AG134" s="7"/>
      <c r="AH134" s="7"/>
    </row>
    <row r="135" spans="1:34">
      <c r="A135" s="24"/>
      <c r="C135"/>
      <c r="D135" s="24"/>
      <c r="E135" s="9"/>
      <c r="F135" s="24"/>
      <c r="G135" s="24"/>
      <c r="H135" s="24"/>
      <c r="I135" s="24"/>
      <c r="J135" s="24"/>
      <c r="M135" s="24"/>
      <c r="N135" s="24"/>
      <c r="O135" s="24"/>
      <c r="P135" s="24"/>
      <c r="Q135" s="24"/>
      <c r="R135" s="24"/>
      <c r="T135" s="24"/>
      <c r="U135" s="61"/>
      <c r="W135" s="61"/>
      <c r="X135" s="61"/>
      <c r="Y135" s="61"/>
      <c r="Z135" s="61"/>
      <c r="AG135" s="7"/>
      <c r="AH135" s="7"/>
    </row>
    <row r="136" spans="1:34">
      <c r="A136" s="24"/>
      <c r="C136"/>
      <c r="D136" s="24"/>
      <c r="E136" s="9"/>
      <c r="F136" s="24"/>
      <c r="G136" s="24"/>
      <c r="H136" s="24"/>
      <c r="I136" s="24"/>
      <c r="J136" s="24"/>
      <c r="M136" s="24"/>
      <c r="N136" s="24"/>
      <c r="O136" s="24"/>
      <c r="P136" s="24"/>
      <c r="Q136" s="24"/>
      <c r="R136" s="24"/>
      <c r="T136" s="24"/>
      <c r="U136" s="61"/>
      <c r="W136" s="61"/>
      <c r="X136" s="61"/>
      <c r="Y136" s="61"/>
      <c r="Z136" s="61"/>
      <c r="AG136" s="7"/>
      <c r="AH136" s="7"/>
    </row>
    <row r="137" spans="1:34">
      <c r="A137" s="24"/>
      <c r="C137"/>
      <c r="D137" s="24"/>
      <c r="E137" s="9"/>
      <c r="F137" s="24"/>
      <c r="G137" s="24"/>
      <c r="H137" s="24"/>
      <c r="I137" s="24"/>
      <c r="J137" s="24"/>
      <c r="M137" s="24"/>
      <c r="N137" s="24"/>
      <c r="O137" s="24"/>
      <c r="P137" s="24"/>
      <c r="Q137" s="24"/>
      <c r="R137" s="24"/>
      <c r="T137" s="24"/>
      <c r="U137" s="61"/>
      <c r="W137" s="61"/>
      <c r="X137" s="61"/>
      <c r="Y137" s="61"/>
      <c r="Z137" s="61"/>
      <c r="AG137" s="7"/>
      <c r="AH137" s="7"/>
    </row>
    <row r="138" spans="1:34">
      <c r="A138" s="24"/>
      <c r="C138"/>
      <c r="D138" s="24"/>
      <c r="E138" s="9"/>
      <c r="F138" s="24"/>
      <c r="G138" s="24"/>
      <c r="H138" s="24"/>
      <c r="I138" s="24"/>
      <c r="J138" s="24"/>
      <c r="M138" s="24"/>
      <c r="N138" s="24"/>
      <c r="O138" s="24"/>
      <c r="P138" s="24"/>
      <c r="Q138" s="24"/>
      <c r="R138" s="24"/>
      <c r="T138" s="24"/>
      <c r="U138" s="61"/>
      <c r="W138" s="61"/>
      <c r="X138" s="61"/>
      <c r="Y138" s="61"/>
      <c r="Z138" s="61"/>
      <c r="AG138" s="7"/>
      <c r="AH138" s="7"/>
    </row>
    <row r="139" spans="1:34">
      <c r="A139" s="24"/>
      <c r="C139"/>
      <c r="D139" s="24"/>
      <c r="E139" s="9"/>
      <c r="F139" s="24"/>
      <c r="G139" s="24"/>
      <c r="H139" s="24"/>
      <c r="I139" s="24"/>
      <c r="J139" s="24"/>
      <c r="M139" s="24"/>
      <c r="N139" s="24"/>
      <c r="O139" s="24"/>
      <c r="P139" s="24"/>
      <c r="Q139" s="24"/>
      <c r="R139" s="24"/>
      <c r="T139" s="24"/>
      <c r="U139" s="61"/>
      <c r="W139" s="61"/>
      <c r="X139" s="61"/>
      <c r="Y139" s="61"/>
      <c r="Z139" s="61"/>
      <c r="AG139" s="7"/>
      <c r="AH139" s="7"/>
    </row>
    <row r="140" spans="1:34">
      <c r="A140" s="24"/>
      <c r="C140"/>
      <c r="D140" s="24"/>
      <c r="E140" s="9"/>
      <c r="F140" s="24"/>
      <c r="G140" s="24"/>
      <c r="H140" s="24"/>
      <c r="I140" s="24"/>
      <c r="J140" s="24"/>
      <c r="M140" s="24"/>
      <c r="N140" s="24"/>
      <c r="O140" s="24"/>
      <c r="P140" s="24"/>
      <c r="Q140" s="24"/>
      <c r="R140" s="24"/>
      <c r="T140" s="24"/>
      <c r="U140" s="61"/>
      <c r="W140" s="61"/>
      <c r="X140" s="61"/>
      <c r="Y140" s="61"/>
      <c r="Z140" s="61"/>
      <c r="AG140" s="7"/>
      <c r="AH140" s="7"/>
    </row>
    <row r="141" spans="1:34">
      <c r="A141" s="24"/>
      <c r="C141"/>
      <c r="D141" s="24"/>
      <c r="E141" s="9"/>
      <c r="F141" s="24"/>
      <c r="G141" s="24"/>
      <c r="H141" s="24"/>
      <c r="I141" s="24"/>
      <c r="J141" s="24"/>
      <c r="M141" s="24"/>
      <c r="N141" s="24"/>
      <c r="O141" s="24"/>
      <c r="P141" s="24"/>
      <c r="Q141" s="24"/>
      <c r="R141" s="24"/>
      <c r="T141" s="24"/>
      <c r="U141" s="61"/>
      <c r="W141" s="61"/>
      <c r="X141" s="61"/>
      <c r="Y141" s="61"/>
      <c r="Z141" s="61"/>
      <c r="AG141" s="7"/>
      <c r="AH141" s="7"/>
    </row>
    <row r="142" spans="1:34">
      <c r="A142" s="24"/>
      <c r="C142"/>
      <c r="D142" s="24"/>
      <c r="E142" s="9"/>
      <c r="F142" s="24"/>
      <c r="G142" s="24"/>
      <c r="H142" s="24"/>
      <c r="I142" s="24"/>
      <c r="J142" s="24"/>
      <c r="M142" s="24"/>
      <c r="N142" s="24"/>
      <c r="O142" s="24"/>
      <c r="P142" s="24"/>
      <c r="Q142" s="24"/>
      <c r="R142" s="24"/>
      <c r="T142" s="24"/>
      <c r="U142" s="61"/>
      <c r="W142" s="61"/>
      <c r="X142" s="61"/>
      <c r="Y142" s="61"/>
      <c r="Z142" s="61"/>
      <c r="AG142" s="7"/>
      <c r="AH142" s="7"/>
    </row>
    <row r="143" spans="1:34">
      <c r="A143" s="24"/>
      <c r="C143"/>
      <c r="D143" s="24"/>
      <c r="E143" s="9"/>
      <c r="F143" s="24"/>
      <c r="G143" s="24"/>
      <c r="H143" s="24"/>
      <c r="I143" s="24"/>
      <c r="J143" s="24"/>
      <c r="M143" s="24"/>
      <c r="N143" s="24"/>
      <c r="O143" s="24"/>
      <c r="P143" s="24"/>
      <c r="Q143" s="24"/>
      <c r="R143" s="24"/>
      <c r="T143" s="24"/>
      <c r="U143" s="61"/>
      <c r="W143" s="61"/>
      <c r="X143" s="61"/>
      <c r="Y143" s="61"/>
      <c r="Z143" s="61"/>
      <c r="AG143" s="7"/>
      <c r="AH143" s="7"/>
    </row>
    <row r="144" spans="1:34">
      <c r="A144" s="24"/>
      <c r="B144" s="24"/>
      <c r="C144" s="24"/>
      <c r="D144" s="24"/>
      <c r="E144" s="9"/>
      <c r="F144" s="24"/>
      <c r="G144" s="24"/>
      <c r="H144" s="24"/>
      <c r="I144" s="24"/>
      <c r="J144" s="24"/>
      <c r="M144" s="24"/>
      <c r="N144" s="24"/>
      <c r="O144" s="24"/>
      <c r="P144" s="24"/>
      <c r="Q144" s="24"/>
      <c r="R144" s="24"/>
      <c r="T144" s="24"/>
      <c r="U144" s="61"/>
      <c r="W144" s="61"/>
      <c r="X144" s="61"/>
      <c r="Y144" s="61"/>
      <c r="Z144" s="61"/>
      <c r="AG144" s="7"/>
      <c r="AH144" s="7"/>
    </row>
    <row r="145" spans="1:34">
      <c r="A145" s="24"/>
      <c r="B145" s="24"/>
      <c r="C145" s="24"/>
      <c r="D145" s="24"/>
      <c r="E145" s="9"/>
      <c r="F145" s="24"/>
      <c r="G145" s="24"/>
      <c r="H145" s="24"/>
      <c r="I145" s="24"/>
      <c r="J145" s="24"/>
      <c r="M145" s="24"/>
      <c r="N145" s="24"/>
      <c r="O145" s="24"/>
      <c r="P145" s="24"/>
      <c r="Q145" s="24"/>
      <c r="R145" s="24"/>
      <c r="T145" s="24"/>
      <c r="U145" s="61"/>
      <c r="W145" s="61"/>
      <c r="X145" s="61"/>
      <c r="Y145" s="61"/>
      <c r="Z145" s="61"/>
      <c r="AG145" s="7"/>
      <c r="AH145" s="7"/>
    </row>
    <row r="146" spans="1:34">
      <c r="A146" s="24"/>
      <c r="B146" s="24"/>
      <c r="C146" s="24"/>
      <c r="D146" s="24"/>
      <c r="E146" s="9"/>
      <c r="F146" s="24"/>
      <c r="G146" s="24"/>
      <c r="H146" s="24"/>
      <c r="I146" s="24"/>
      <c r="J146" s="24"/>
      <c r="M146" s="24"/>
      <c r="N146" s="24"/>
      <c r="O146" s="24"/>
      <c r="P146" s="24"/>
      <c r="Q146" s="24"/>
      <c r="R146" s="24"/>
      <c r="T146" s="24"/>
      <c r="U146" s="61"/>
      <c r="W146" s="61"/>
      <c r="X146" s="61"/>
      <c r="Y146" s="61"/>
      <c r="Z146" s="61"/>
      <c r="AG146" s="7"/>
      <c r="AH146" s="7"/>
    </row>
    <row r="147" spans="1:34">
      <c r="A147" s="24"/>
      <c r="B147" s="24"/>
      <c r="C147" s="24"/>
      <c r="D147" s="24"/>
      <c r="E147" s="9"/>
      <c r="F147" s="24"/>
      <c r="G147" s="24"/>
      <c r="H147" s="24"/>
      <c r="I147" s="24"/>
      <c r="J147" s="24"/>
      <c r="M147" s="24"/>
      <c r="N147" s="24"/>
      <c r="O147" s="24"/>
      <c r="P147" s="24"/>
      <c r="Q147" s="24"/>
      <c r="R147" s="24"/>
      <c r="T147" s="24"/>
      <c r="U147" s="61"/>
      <c r="W147" s="61"/>
      <c r="X147" s="61"/>
      <c r="Y147" s="61"/>
      <c r="Z147" s="61"/>
      <c r="AG147" s="7"/>
      <c r="AH147" s="7"/>
    </row>
    <row r="148" spans="1:34">
      <c r="A148" s="24"/>
      <c r="B148" s="24"/>
      <c r="C148" s="24"/>
      <c r="D148" s="24"/>
      <c r="E148" s="9"/>
      <c r="F148" s="24"/>
      <c r="G148" s="24"/>
      <c r="H148" s="24"/>
      <c r="I148" s="24"/>
      <c r="J148" s="24"/>
      <c r="M148" s="24"/>
      <c r="N148" s="24"/>
      <c r="O148" s="24"/>
      <c r="P148" s="24"/>
      <c r="Q148" s="24"/>
      <c r="R148" s="24"/>
      <c r="T148" s="24"/>
      <c r="U148" s="61"/>
      <c r="W148" s="61"/>
      <c r="X148" s="61"/>
      <c r="Y148" s="61"/>
      <c r="Z148" s="61"/>
      <c r="AG148" s="7"/>
      <c r="AH148" s="7"/>
    </row>
    <row r="149" spans="1:34">
      <c r="A149" s="24"/>
      <c r="B149" s="24"/>
      <c r="C149" s="24"/>
      <c r="D149" s="24"/>
      <c r="E149" s="9"/>
      <c r="F149" s="24"/>
      <c r="G149" s="24"/>
      <c r="H149" s="24"/>
      <c r="I149" s="24"/>
      <c r="J149" s="24"/>
      <c r="M149" s="24"/>
      <c r="N149" s="24"/>
      <c r="O149" s="24"/>
      <c r="P149" s="24"/>
      <c r="Q149" s="24"/>
      <c r="R149" s="24"/>
      <c r="T149" s="24"/>
      <c r="U149" s="61"/>
      <c r="W149" s="61"/>
      <c r="X149" s="61"/>
      <c r="Y149" s="61"/>
      <c r="Z149" s="61"/>
      <c r="AG149" s="7"/>
      <c r="AH149" s="7"/>
    </row>
    <row r="150" spans="1:34">
      <c r="A150" s="24"/>
      <c r="B150" s="24"/>
      <c r="C150" s="24"/>
      <c r="D150" s="24"/>
      <c r="E150" s="9"/>
      <c r="F150" s="24"/>
      <c r="G150" s="24"/>
      <c r="H150" s="24"/>
      <c r="I150" s="24"/>
      <c r="J150" s="24"/>
      <c r="M150" s="24"/>
      <c r="N150" s="24"/>
      <c r="O150" s="24"/>
      <c r="P150" s="24"/>
      <c r="Q150" s="24"/>
      <c r="R150" s="24"/>
      <c r="T150" s="24"/>
      <c r="U150" s="61"/>
      <c r="W150" s="61"/>
      <c r="X150" s="61"/>
      <c r="Y150" s="61"/>
      <c r="Z150" s="61"/>
      <c r="AG150" s="7"/>
      <c r="AH150" s="7"/>
    </row>
    <row r="151" spans="1:34">
      <c r="A151" s="24"/>
      <c r="B151" s="24"/>
      <c r="C151" s="24"/>
      <c r="D151" s="24"/>
      <c r="E151" s="9"/>
      <c r="F151" s="24"/>
      <c r="G151" s="24"/>
      <c r="H151" s="24"/>
      <c r="I151" s="24"/>
      <c r="J151" s="24"/>
      <c r="M151" s="24"/>
      <c r="N151" s="24"/>
      <c r="O151" s="24"/>
      <c r="P151" s="24"/>
      <c r="Q151" s="24"/>
      <c r="R151" s="24"/>
      <c r="T151" s="24"/>
      <c r="U151" s="61"/>
      <c r="W151" s="61"/>
      <c r="X151" s="61"/>
      <c r="Y151" s="61"/>
      <c r="Z151" s="61"/>
      <c r="AG151" s="7"/>
      <c r="AH151" s="7"/>
    </row>
    <row r="152" spans="1:34">
      <c r="A152" s="24"/>
      <c r="B152" s="24"/>
      <c r="C152" s="24"/>
      <c r="D152" s="24"/>
      <c r="E152" s="9"/>
      <c r="F152" s="24"/>
      <c r="G152" s="24"/>
      <c r="H152" s="24"/>
      <c r="I152" s="24"/>
      <c r="J152" s="24"/>
      <c r="M152" s="24"/>
      <c r="N152" s="24"/>
      <c r="O152" s="24"/>
      <c r="P152" s="24"/>
      <c r="Q152" s="24"/>
      <c r="R152" s="24"/>
      <c r="T152" s="24"/>
      <c r="U152" s="61"/>
      <c r="W152" s="61"/>
      <c r="X152" s="61"/>
      <c r="Y152" s="61"/>
      <c r="Z152" s="61"/>
      <c r="AG152" s="7"/>
      <c r="AH152" s="7"/>
    </row>
    <row r="153" spans="1:34">
      <c r="A153" s="24"/>
      <c r="B153" s="24"/>
      <c r="C153" s="24"/>
      <c r="D153" s="24"/>
      <c r="E153" s="9"/>
      <c r="F153" s="24"/>
      <c r="G153" s="24"/>
      <c r="H153" s="24"/>
      <c r="I153" s="24"/>
      <c r="J153" s="24"/>
      <c r="M153" s="24"/>
      <c r="N153" s="24"/>
      <c r="O153" s="24"/>
      <c r="P153" s="24"/>
      <c r="Q153" s="24"/>
      <c r="R153" s="24"/>
      <c r="T153" s="24"/>
      <c r="U153" s="61"/>
      <c r="W153" s="61"/>
      <c r="X153" s="61"/>
      <c r="Y153" s="61"/>
      <c r="Z153" s="61"/>
      <c r="AG153" s="7"/>
      <c r="AH153" s="7"/>
    </row>
    <row r="154" spans="1:34">
      <c r="A154" s="24"/>
      <c r="B154" s="24"/>
      <c r="C154" s="24"/>
      <c r="D154" s="24"/>
      <c r="E154" s="9"/>
      <c r="F154" s="24"/>
      <c r="G154" s="24"/>
      <c r="H154" s="24"/>
      <c r="I154" s="24"/>
      <c r="J154" s="24"/>
      <c r="M154" s="24"/>
      <c r="N154" s="24"/>
      <c r="O154" s="24"/>
      <c r="P154" s="24"/>
      <c r="Q154" s="24"/>
      <c r="R154" s="24"/>
      <c r="T154" s="24"/>
      <c r="U154" s="61"/>
      <c r="W154" s="61"/>
      <c r="X154" s="61"/>
      <c r="Y154" s="61"/>
      <c r="Z154" s="61"/>
      <c r="AG154" s="7"/>
      <c r="AH154" s="7"/>
    </row>
    <row r="155" spans="1:34">
      <c r="A155" s="24"/>
      <c r="B155" s="24"/>
      <c r="C155" s="24"/>
      <c r="D155" s="24"/>
      <c r="E155" s="9"/>
      <c r="F155" s="24"/>
      <c r="G155" s="24"/>
      <c r="H155" s="24"/>
      <c r="I155" s="24"/>
      <c r="J155" s="24"/>
      <c r="M155" s="24"/>
      <c r="N155" s="24"/>
      <c r="O155" s="24"/>
      <c r="P155" s="24"/>
      <c r="Q155" s="24"/>
      <c r="R155" s="24"/>
      <c r="T155" s="24"/>
      <c r="U155" s="61"/>
      <c r="W155" s="61"/>
      <c r="X155" s="61"/>
      <c r="Y155" s="61"/>
      <c r="Z155" s="61"/>
      <c r="AG155" s="7"/>
      <c r="AH155" s="7"/>
    </row>
    <row r="156" spans="1:34">
      <c r="A156" s="24"/>
      <c r="B156" s="24"/>
      <c r="C156" s="24"/>
      <c r="D156" s="24"/>
      <c r="E156" s="9"/>
      <c r="F156" s="24"/>
      <c r="G156" s="24"/>
      <c r="H156" s="24"/>
      <c r="I156" s="24"/>
      <c r="J156" s="24"/>
      <c r="M156" s="24"/>
      <c r="N156" s="24"/>
      <c r="O156" s="24"/>
      <c r="P156" s="24"/>
      <c r="Q156" s="24"/>
      <c r="R156" s="24"/>
      <c r="T156" s="24"/>
      <c r="U156" s="61"/>
      <c r="W156" s="61"/>
      <c r="X156" s="61"/>
      <c r="Y156" s="61"/>
      <c r="Z156" s="61"/>
      <c r="AG156" s="7"/>
      <c r="AH156" s="7"/>
    </row>
    <row r="157" spans="1:34">
      <c r="A157" s="24"/>
      <c r="B157" s="24"/>
      <c r="C157" s="24"/>
      <c r="D157" s="24"/>
      <c r="E157" s="9"/>
      <c r="F157" s="24"/>
      <c r="G157" s="24"/>
      <c r="H157" s="24"/>
      <c r="I157" s="24"/>
      <c r="J157" s="24"/>
      <c r="M157" s="24"/>
      <c r="N157" s="24"/>
      <c r="O157" s="24"/>
      <c r="P157" s="24"/>
      <c r="Q157" s="24"/>
      <c r="R157" s="24"/>
      <c r="T157" s="24"/>
      <c r="U157" s="61"/>
      <c r="W157" s="61"/>
      <c r="X157" s="61"/>
      <c r="Y157" s="61"/>
      <c r="Z157" s="61"/>
      <c r="AG157" s="7"/>
      <c r="AH157" s="7"/>
    </row>
    <row r="158" spans="1:34">
      <c r="A158" s="24"/>
      <c r="B158" s="24"/>
      <c r="C158" s="24"/>
      <c r="D158" s="24"/>
      <c r="E158" s="9"/>
      <c r="F158" s="24"/>
      <c r="G158" s="24"/>
      <c r="H158" s="24"/>
      <c r="I158" s="24"/>
      <c r="J158" s="24"/>
      <c r="M158" s="24"/>
      <c r="N158" s="24"/>
      <c r="O158" s="24"/>
      <c r="P158" s="24"/>
      <c r="Q158" s="24"/>
      <c r="R158" s="24"/>
      <c r="T158" s="24"/>
      <c r="U158" s="61"/>
      <c r="W158" s="61"/>
      <c r="X158" s="61"/>
      <c r="Y158" s="61"/>
      <c r="Z158" s="61"/>
      <c r="AG158" s="7"/>
      <c r="AH158" s="7"/>
    </row>
    <row r="159" spans="1:34">
      <c r="A159" s="24"/>
      <c r="B159" s="24"/>
      <c r="C159" s="24"/>
      <c r="D159" s="24"/>
      <c r="E159" s="9"/>
      <c r="F159" s="24"/>
      <c r="G159" s="24"/>
      <c r="H159" s="24"/>
      <c r="I159" s="24"/>
      <c r="J159" s="24"/>
      <c r="M159" s="24"/>
      <c r="N159" s="24"/>
      <c r="O159" s="24"/>
      <c r="P159" s="24"/>
      <c r="Q159" s="24"/>
      <c r="R159" s="24"/>
      <c r="T159" s="24"/>
      <c r="U159" s="61"/>
      <c r="W159" s="61"/>
      <c r="X159" s="61"/>
      <c r="Y159" s="61"/>
      <c r="Z159" s="61"/>
      <c r="AG159" s="7"/>
      <c r="AH159" s="7"/>
    </row>
    <row r="160" spans="1:34">
      <c r="A160" s="24"/>
      <c r="B160" s="24"/>
      <c r="C160" s="24"/>
      <c r="D160" s="24"/>
      <c r="E160" s="9"/>
      <c r="F160" s="24"/>
      <c r="G160" s="24"/>
      <c r="H160" s="24"/>
      <c r="I160" s="24"/>
      <c r="J160" s="24"/>
      <c r="M160" s="24"/>
      <c r="N160" s="24"/>
      <c r="O160" s="24"/>
      <c r="P160" s="24"/>
      <c r="Q160" s="24"/>
      <c r="R160" s="24"/>
      <c r="T160" s="24"/>
      <c r="U160" s="61"/>
      <c r="W160" s="61"/>
      <c r="X160" s="61"/>
      <c r="Y160" s="61"/>
      <c r="Z160" s="61"/>
      <c r="AG160" s="7"/>
      <c r="AH160" s="7"/>
    </row>
    <row r="161" spans="1:34">
      <c r="A161" s="24"/>
      <c r="B161" s="24"/>
      <c r="C161" s="24"/>
      <c r="D161" s="24"/>
      <c r="E161" s="9"/>
      <c r="F161" s="24"/>
      <c r="G161" s="24"/>
      <c r="H161" s="24"/>
      <c r="I161" s="24"/>
      <c r="J161" s="24"/>
      <c r="M161" s="24"/>
      <c r="N161" s="24"/>
      <c r="O161" s="24"/>
      <c r="P161" s="24"/>
      <c r="Q161" s="24"/>
      <c r="R161" s="24"/>
      <c r="T161" s="24"/>
      <c r="U161" s="61"/>
      <c r="W161" s="61"/>
      <c r="X161" s="61"/>
      <c r="Y161" s="61"/>
      <c r="Z161" s="61"/>
      <c r="AG161" s="7"/>
      <c r="AH161" s="7"/>
    </row>
    <row r="162" spans="1:34">
      <c r="A162" s="24"/>
      <c r="B162" s="24"/>
      <c r="C162" s="24"/>
      <c r="D162" s="24"/>
      <c r="E162" s="9"/>
      <c r="F162" s="24"/>
      <c r="G162" s="24"/>
      <c r="H162" s="24"/>
      <c r="I162" s="24"/>
      <c r="J162" s="24"/>
      <c r="M162" s="24"/>
      <c r="N162" s="24"/>
      <c r="O162" s="24"/>
      <c r="P162" s="24"/>
      <c r="Q162" s="24"/>
      <c r="R162" s="24"/>
      <c r="T162" s="24"/>
      <c r="U162" s="61"/>
      <c r="W162" s="61"/>
      <c r="X162" s="61"/>
      <c r="Y162" s="61"/>
      <c r="Z162" s="61"/>
      <c r="AG162" s="7"/>
      <c r="AH162" s="7"/>
    </row>
    <row r="163" spans="1:34">
      <c r="A163" s="24"/>
      <c r="B163" s="24"/>
      <c r="C163" s="24"/>
      <c r="D163" s="24"/>
      <c r="E163" s="9"/>
      <c r="F163" s="24"/>
      <c r="G163" s="24"/>
      <c r="H163" s="24"/>
      <c r="I163" s="24"/>
      <c r="J163" s="24"/>
      <c r="M163" s="24"/>
      <c r="N163" s="24"/>
      <c r="O163" s="24"/>
      <c r="P163" s="24"/>
      <c r="Q163" s="24"/>
      <c r="R163" s="24"/>
      <c r="T163" s="24"/>
      <c r="U163" s="61"/>
      <c r="W163" s="61"/>
      <c r="X163" s="61"/>
      <c r="Y163" s="61"/>
      <c r="Z163" s="61"/>
      <c r="AG163" s="7"/>
      <c r="AH163" s="7"/>
    </row>
    <row r="164" spans="1:34">
      <c r="A164" s="24"/>
      <c r="B164" s="24"/>
      <c r="C164" s="24"/>
      <c r="D164" s="24"/>
      <c r="E164" s="9"/>
      <c r="F164" s="24"/>
      <c r="G164" s="24"/>
      <c r="H164" s="24"/>
      <c r="I164" s="24"/>
      <c r="J164" s="24"/>
      <c r="M164" s="24"/>
      <c r="N164" s="24"/>
      <c r="O164" s="24"/>
      <c r="P164" s="24"/>
      <c r="Q164" s="24"/>
      <c r="R164" s="24"/>
      <c r="T164" s="24"/>
      <c r="U164" s="61"/>
      <c r="W164" s="61"/>
      <c r="X164" s="61"/>
      <c r="Y164" s="61"/>
      <c r="Z164" s="61"/>
      <c r="AG164" s="7"/>
      <c r="AH164" s="7"/>
    </row>
    <row r="165" spans="1:34">
      <c r="A165" s="24"/>
      <c r="B165" s="24"/>
      <c r="C165" s="24"/>
      <c r="D165" s="24"/>
      <c r="E165" s="9"/>
      <c r="F165" s="24"/>
      <c r="G165" s="24"/>
      <c r="H165" s="24"/>
      <c r="I165" s="24"/>
      <c r="J165" s="24"/>
      <c r="M165" s="24"/>
      <c r="N165" s="24"/>
      <c r="O165" s="24"/>
      <c r="P165" s="24"/>
      <c r="Q165" s="24"/>
      <c r="R165" s="24"/>
      <c r="T165" s="24"/>
      <c r="U165" s="61"/>
      <c r="W165" s="61"/>
      <c r="X165" s="61"/>
      <c r="Y165" s="61"/>
      <c r="Z165" s="61"/>
      <c r="AG165" s="7"/>
      <c r="AH165" s="7"/>
    </row>
    <row r="166" spans="1:34">
      <c r="A166" s="24"/>
      <c r="B166" s="24"/>
      <c r="C166" s="24"/>
      <c r="D166" s="24"/>
      <c r="E166" s="9"/>
      <c r="F166" s="24"/>
      <c r="G166" s="24"/>
      <c r="H166" s="24"/>
      <c r="I166" s="24"/>
      <c r="J166" s="24"/>
      <c r="M166" s="24"/>
      <c r="N166" s="24"/>
      <c r="O166" s="24"/>
      <c r="P166" s="24"/>
      <c r="Q166" s="24"/>
      <c r="R166" s="24"/>
      <c r="T166" s="24"/>
      <c r="U166" s="61"/>
      <c r="W166" s="61"/>
      <c r="X166" s="61"/>
      <c r="Y166" s="61"/>
      <c r="Z166" s="61"/>
    </row>
    <row r="167" spans="1:34">
      <c r="A167" s="24"/>
      <c r="B167" s="24"/>
      <c r="C167" s="24"/>
      <c r="D167" s="24"/>
      <c r="E167" s="9"/>
      <c r="F167" s="24"/>
      <c r="G167" s="24"/>
      <c r="H167" s="24"/>
      <c r="I167" s="24"/>
      <c r="J167" s="24"/>
      <c r="M167" s="24"/>
      <c r="N167" s="24"/>
      <c r="O167" s="24"/>
      <c r="P167" s="24"/>
      <c r="Q167" s="24"/>
      <c r="R167" s="24"/>
      <c r="T167" s="24"/>
      <c r="U167" s="61"/>
      <c r="W167" s="61"/>
      <c r="X167" s="61"/>
      <c r="Y167" s="61"/>
      <c r="Z167" s="61"/>
      <c r="AG167" s="7"/>
      <c r="AH167" s="7"/>
    </row>
    <row r="168" spans="1:34">
      <c r="A168" s="24"/>
      <c r="B168" s="24"/>
      <c r="C168" s="24"/>
      <c r="D168" s="24"/>
      <c r="E168" s="9"/>
      <c r="F168" s="24"/>
      <c r="G168" s="24"/>
      <c r="H168" s="24"/>
      <c r="I168" s="24"/>
      <c r="J168" s="24"/>
      <c r="M168" s="24"/>
      <c r="N168" s="24"/>
      <c r="O168" s="24"/>
      <c r="P168" s="24"/>
      <c r="Q168" s="24"/>
      <c r="R168" s="24"/>
      <c r="T168" s="24"/>
      <c r="U168" s="61"/>
      <c r="W168" s="61"/>
      <c r="X168" s="61"/>
      <c r="Y168" s="61"/>
      <c r="Z168" s="61"/>
      <c r="AG168" s="7"/>
      <c r="AH168" s="7"/>
    </row>
    <row r="169" spans="1:34">
      <c r="C169" s="32"/>
      <c r="E169" s="9"/>
      <c r="T169" s="61"/>
      <c r="U169" s="61"/>
      <c r="W169" s="61"/>
      <c r="X169" s="61"/>
      <c r="Y169" s="61"/>
      <c r="Z169" s="61"/>
      <c r="AG169" s="7"/>
      <c r="AH169" s="7"/>
    </row>
    <row r="170" spans="1:34">
      <c r="C170" s="32"/>
      <c r="E170" s="9"/>
      <c r="T170" s="61"/>
      <c r="U170" s="61"/>
      <c r="W170" s="61"/>
      <c r="X170" s="61"/>
      <c r="Y170" s="61"/>
      <c r="Z170" s="61"/>
      <c r="AG170" s="7"/>
      <c r="AH170" s="7"/>
    </row>
    <row r="171" spans="1:34">
      <c r="E171" s="9"/>
    </row>
    <row r="172" spans="1:34">
      <c r="E172" s="9"/>
    </row>
    <row r="173" spans="1:34">
      <c r="E173" s="9"/>
    </row>
    <row r="174" spans="1:34">
      <c r="E174" s="9"/>
    </row>
    <row r="175" spans="1:34">
      <c r="E175" s="9"/>
    </row>
    <row r="176" spans="1:34">
      <c r="E176" s="9"/>
    </row>
    <row r="177" spans="5:5">
      <c r="E177" s="9"/>
    </row>
    <row r="178" spans="5:5">
      <c r="E178" s="9"/>
    </row>
    <row r="179" spans="5:5">
      <c r="E179" s="9"/>
    </row>
    <row r="180" spans="5:5">
      <c r="E180" s="9"/>
    </row>
    <row r="181" spans="5:5">
      <c r="E181" s="9"/>
    </row>
    <row r="182" spans="5:5">
      <c r="E182" s="9"/>
    </row>
    <row r="183" spans="5:5">
      <c r="E183" s="9"/>
    </row>
    <row r="184" spans="5:5">
      <c r="E184" s="9"/>
    </row>
    <row r="185" spans="5:5">
      <c r="E185" s="9"/>
    </row>
    <row r="186" spans="5:5">
      <c r="E186" s="9"/>
    </row>
    <row r="187" spans="5:5">
      <c r="E187" s="9"/>
    </row>
    <row r="188" spans="5:5">
      <c r="E188" s="9"/>
    </row>
    <row r="189" spans="5:5">
      <c r="E189" s="9"/>
    </row>
    <row r="190" spans="5:5">
      <c r="E190" s="9"/>
    </row>
    <row r="191" spans="5:5">
      <c r="E191" s="9"/>
    </row>
    <row r="192" spans="5:5">
      <c r="E192" s="9"/>
    </row>
    <row r="193" spans="5:5">
      <c r="E193" s="9"/>
    </row>
    <row r="194" spans="5:5">
      <c r="E194" s="9"/>
    </row>
    <row r="195" spans="5:5">
      <c r="E195" s="9"/>
    </row>
    <row r="196" spans="5:5">
      <c r="E196" s="9"/>
    </row>
    <row r="197" spans="5:5">
      <c r="E197" s="9"/>
    </row>
    <row r="198" spans="5:5">
      <c r="E198" s="9"/>
    </row>
    <row r="199" spans="5:5">
      <c r="E199" s="9"/>
    </row>
    <row r="200" spans="5:5">
      <c r="E200" s="9"/>
    </row>
    <row r="201" spans="5:5">
      <c r="E201" s="9"/>
    </row>
    <row r="202" spans="5:5">
      <c r="E202" s="9"/>
    </row>
    <row r="203" spans="5:5">
      <c r="E203" s="9"/>
    </row>
    <row r="204" spans="5:5">
      <c r="E204" s="9"/>
    </row>
    <row r="205" spans="5:5">
      <c r="E205" s="9"/>
    </row>
    <row r="206" spans="5:5">
      <c r="E206" s="9"/>
    </row>
    <row r="207" spans="5:5">
      <c r="E207" s="9"/>
    </row>
    <row r="208" spans="5:5">
      <c r="E208" s="9"/>
    </row>
    <row r="209" spans="5:5">
      <c r="E209" s="9"/>
    </row>
    <row r="210" spans="5:5">
      <c r="E210" s="9"/>
    </row>
    <row r="211" spans="5:5">
      <c r="E211" s="9"/>
    </row>
    <row r="212" spans="5:5">
      <c r="E212" s="9"/>
    </row>
    <row r="213" spans="5:5">
      <c r="E213" s="9"/>
    </row>
    <row r="214" spans="5:5">
      <c r="E214" s="9"/>
    </row>
    <row r="215" spans="5:5">
      <c r="E215" s="9"/>
    </row>
    <row r="216" spans="5:5">
      <c r="E216" s="9"/>
    </row>
    <row r="217" spans="5:5">
      <c r="E217" s="9"/>
    </row>
    <row r="218" spans="5:5">
      <c r="E218" s="9"/>
    </row>
    <row r="219" spans="5:5">
      <c r="E219" s="9"/>
    </row>
    <row r="220" spans="5:5">
      <c r="E220" s="9"/>
    </row>
    <row r="221" spans="5:5">
      <c r="E221" s="9"/>
    </row>
    <row r="222" spans="5:5">
      <c r="E222" s="9"/>
    </row>
    <row r="223" spans="5:5">
      <c r="E223" s="9"/>
    </row>
    <row r="224" spans="5:5">
      <c r="E224" s="9"/>
    </row>
    <row r="225" spans="5:5">
      <c r="E225" s="9"/>
    </row>
    <row r="226" spans="5:5">
      <c r="E226" s="9"/>
    </row>
    <row r="227" spans="5:5">
      <c r="E227" s="9"/>
    </row>
    <row r="228" spans="5:5">
      <c r="E228" s="9"/>
    </row>
    <row r="229" spans="5:5">
      <c r="E229" s="9"/>
    </row>
    <row r="230" spans="5:5">
      <c r="E230" s="9"/>
    </row>
    <row r="231" spans="5:5">
      <c r="E231" s="9"/>
    </row>
    <row r="232" spans="5:5">
      <c r="E232" s="9"/>
    </row>
    <row r="233" spans="5:5">
      <c r="E233" s="9"/>
    </row>
    <row r="234" spans="5:5">
      <c r="E234" s="9"/>
    </row>
    <row r="235" spans="5:5">
      <c r="E235" s="9"/>
    </row>
    <row r="236" spans="5:5">
      <c r="E236" s="9"/>
    </row>
    <row r="237" spans="5:5">
      <c r="E237" s="9"/>
    </row>
    <row r="238" spans="5:5">
      <c r="E238" s="9"/>
    </row>
    <row r="239" spans="5:5">
      <c r="E239" s="9"/>
    </row>
    <row r="240" spans="5:5">
      <c r="E240" s="9"/>
    </row>
    <row r="241" spans="5:5">
      <c r="E241" s="9"/>
    </row>
    <row r="242" spans="5:5">
      <c r="E242" s="9"/>
    </row>
    <row r="1048550" spans="2:2">
      <c r="B1048550" s="1"/>
    </row>
  </sheetData>
  <mergeCells count="1">
    <mergeCell ref="B2:C2"/>
  </mergeCells>
  <pageMargins left="0.7" right="0.7" top="0.75" bottom="0.75" header="0.3" footer="0.3"/>
  <pageSetup paperSize="9" scale="62" orientation="portrait" r:id="rId1"/>
  <ignoredErrors>
    <ignoredError sqref="B3:D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6" ma:contentTypeDescription="Create a new document." ma:contentTypeScope="" ma:versionID="3dd7fc4eb33744da7fcaa65786386dbc">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ae83c4580d030373507407c7a51df19f"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0A2492-E317-4A34-8E7A-91AF63811BAD}">
  <ds:schemaRefs>
    <ds:schemaRef ds:uri="http://purl.org/dc/elements/1.1/"/>
    <ds:schemaRef ds:uri="http://schemas.openxmlformats.org/package/2006/metadata/core-properties"/>
    <ds:schemaRef ds:uri="http://purl.org/dc/dcmitype/"/>
    <ds:schemaRef ds:uri="http://purl.org/dc/terms/"/>
    <ds:schemaRef ds:uri="a3d310ad-ff41-4ac4-b61e-e7dd1401a4ef"/>
    <ds:schemaRef ds:uri="http://schemas.microsoft.com/office/infopath/2007/PartnerControls"/>
    <ds:schemaRef ds:uri="http://schemas.microsoft.com/office/2006/documentManagement/types"/>
    <ds:schemaRef ds:uri="d4cc6d02-e547-4b8a-aa32-f1de7cf580b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22488C3-11F4-4351-BE18-69E320948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E1ECE6-0866-4F61-8F53-B2479C9D1C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2</vt:i4>
      </vt:variant>
    </vt:vector>
  </HeadingPairs>
  <TitlesOfParts>
    <vt:vector size="6" baseType="lpstr">
      <vt:lpstr>Front page</vt:lpstr>
      <vt:lpstr>Contact info</vt:lpstr>
      <vt:lpstr>APM Definitions</vt:lpstr>
      <vt:lpstr>APM</vt:lpstr>
      <vt:lpstr>APM!Utskriftsområde</vt:lpstr>
      <vt:lpstr>'APM Definitions'!Utskriftsområde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cp:lastPrinted>2024-04-22T10:25:36Z</cp:lastPrinted>
  <dcterms:created xsi:type="dcterms:W3CDTF">2022-11-08T05:52:51Z</dcterms:created>
  <dcterms:modified xsi:type="dcterms:W3CDTF">2024-04-24T08:29:10Z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